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<sst xmlns="http://schemas.openxmlformats.org/spreadsheetml/2006/main" count="1408" uniqueCount="496">
  <si>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</si>
  <si>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</si>
  <si>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QG081</t>
  </si>
  <si>
    <t>Position</t>
  </si>
  <si>
    <t>Catalog #</t>
  </si>
  <si>
    <t>Accession No. of Gene</t>
  </si>
  <si>
    <t>Symbol</t>
  </si>
  <si>
    <t>A01</t>
  </si>
  <si>
    <t>HQP005058</t>
  </si>
  <si>
    <t>NM_000130</t>
  </si>
  <si>
    <t>F5</t>
  </si>
  <si>
    <t>A02</t>
  </si>
  <si>
    <t>HQP005052</t>
  </si>
  <si>
    <t>NM_000506</t>
  </si>
  <si>
    <t>F2</t>
  </si>
  <si>
    <t>A03</t>
  </si>
  <si>
    <t>HQP009801</t>
  </si>
  <si>
    <t>NM_000044</t>
  </si>
  <si>
    <t>AR</t>
  </si>
  <si>
    <t>A04</t>
  </si>
  <si>
    <t>HQP009850</t>
  </si>
  <si>
    <t>NM_004972</t>
  </si>
  <si>
    <t>JAK2</t>
  </si>
  <si>
    <t>A05</t>
  </si>
  <si>
    <t>HQP017733</t>
  </si>
  <si>
    <t>NM_004333</t>
  </si>
  <si>
    <t>BRAF</t>
  </si>
  <si>
    <t>A06</t>
  </si>
  <si>
    <t>HQP011547</t>
  </si>
  <si>
    <t>NM_005957</t>
  </si>
  <si>
    <t>MTHFR</t>
  </si>
  <si>
    <t>A07</t>
  </si>
  <si>
    <t>HQP018141</t>
  </si>
  <si>
    <t>NM_000594</t>
  </si>
  <si>
    <t>TNF</t>
  </si>
  <si>
    <t>A08</t>
  </si>
  <si>
    <t>HQP009685</t>
  </si>
  <si>
    <t>NM_000572</t>
  </si>
  <si>
    <t>IL10</t>
  </si>
  <si>
    <t>A09</t>
  </si>
  <si>
    <t>HQP009067</t>
  </si>
  <si>
    <t>NM_000414</t>
  </si>
  <si>
    <t>HSD17B4</t>
  </si>
  <si>
    <t>A10</t>
  </si>
  <si>
    <t>HQP009064</t>
  </si>
  <si>
    <t>NM_000413</t>
  </si>
  <si>
    <t>HSD17B1</t>
  </si>
  <si>
    <t>A11</t>
  </si>
  <si>
    <t>HQP003841</t>
  </si>
  <si>
    <t>NM_000777</t>
  </si>
  <si>
    <t>CYP3A5</t>
  </si>
  <si>
    <t>A12</t>
  </si>
  <si>
    <t>HQP003772</t>
  </si>
  <si>
    <t>NM_000499</t>
  </si>
  <si>
    <t>CYP1A1</t>
  </si>
  <si>
    <t>B01</t>
  </si>
  <si>
    <t>HQP018044</t>
  </si>
  <si>
    <t>NM_000660</t>
  </si>
  <si>
    <t>TGFB1</t>
  </si>
  <si>
    <t>B02</t>
  </si>
  <si>
    <t>HQP011205</t>
  </si>
  <si>
    <t>NM_003994</t>
  </si>
  <si>
    <t>KITLG</t>
  </si>
  <si>
    <t>B03</t>
  </si>
  <si>
    <t>HQP009518</t>
  </si>
  <si>
    <t>NM_000618</t>
  </si>
  <si>
    <t>IGF1</t>
  </si>
  <si>
    <t>B04</t>
  </si>
  <si>
    <t>HQP003888</t>
  </si>
  <si>
    <t>NM_000102</t>
  </si>
  <si>
    <t>CYP17A1</t>
  </si>
  <si>
    <t>B05</t>
  </si>
  <si>
    <t>HQP003775</t>
  </si>
  <si>
    <t>NM_000104</t>
  </si>
  <si>
    <t>CYP1B1</t>
  </si>
  <si>
    <t>B06</t>
  </si>
  <si>
    <t>HQP054047</t>
  </si>
  <si>
    <t>BC008403</t>
  </si>
  <si>
    <t>HLA-DRB1</t>
  </si>
  <si>
    <t>B07</t>
  </si>
  <si>
    <t>HQP023203</t>
  </si>
  <si>
    <t>NM_001785</t>
  </si>
  <si>
    <t>CDA</t>
  </si>
  <si>
    <t>B08</t>
  </si>
  <si>
    <t>HQP021725</t>
  </si>
  <si>
    <t>NM_003921</t>
  </si>
  <si>
    <t>BCL10</t>
  </si>
  <si>
    <t>B09</t>
  </si>
  <si>
    <t>HQP019829</t>
  </si>
  <si>
    <t>NM_030782</t>
  </si>
  <si>
    <t>CLPTM1L</t>
  </si>
  <si>
    <t>B10</t>
  </si>
  <si>
    <t>HQP018562</t>
  </si>
  <si>
    <t>NM_006297</t>
  </si>
  <si>
    <t>XRCC1</t>
  </si>
  <si>
    <t>B11</t>
  </si>
  <si>
    <t>HQP018475</t>
  </si>
  <si>
    <t>NM_001025366</t>
  </si>
  <si>
    <t>VEGFA</t>
  </si>
  <si>
    <t>B12</t>
  </si>
  <si>
    <t>HQP017811</t>
  </si>
  <si>
    <t>NM_177536</t>
  </si>
  <si>
    <t>SULT1A1</t>
  </si>
  <si>
    <t>C01</t>
  </si>
  <si>
    <t>HQP017784</t>
  </si>
  <si>
    <t>NM_005420</t>
  </si>
  <si>
    <t>SULT1E1</t>
  </si>
  <si>
    <t>C02</t>
  </si>
  <si>
    <t>HQP016897</t>
  </si>
  <si>
    <t>NM_000386</t>
  </si>
  <si>
    <t>BLMH</t>
  </si>
  <si>
    <t>C03</t>
  </si>
  <si>
    <t>HQP016213</t>
  </si>
  <si>
    <t>NM_021975</t>
  </si>
  <si>
    <t>RELA</t>
  </si>
  <si>
    <t>C04</t>
  </si>
  <si>
    <t>HQP015917</t>
  </si>
  <si>
    <t>NM_001188</t>
  </si>
  <si>
    <t>BAK1</t>
  </si>
  <si>
    <t>C05</t>
  </si>
  <si>
    <t>HQP014637</t>
  </si>
  <si>
    <t>NM_018179</t>
  </si>
  <si>
    <t>ATF7IP</t>
  </si>
  <si>
    <t>C06</t>
  </si>
  <si>
    <t>HQP012154</t>
  </si>
  <si>
    <t>NM_000602</t>
  </si>
  <si>
    <t>SERPINE1</t>
  </si>
  <si>
    <t>C07</t>
  </si>
  <si>
    <t>HQP011263</t>
  </si>
  <si>
    <t>NM_004994</t>
  </si>
  <si>
    <t>MMP9</t>
  </si>
  <si>
    <t>C08</t>
  </si>
  <si>
    <t>HQP011257</t>
  </si>
  <si>
    <t>NM_002422</t>
  </si>
  <si>
    <t>MMP3</t>
  </si>
  <si>
    <t>C09</t>
  </si>
  <si>
    <t>HQP011255</t>
  </si>
  <si>
    <t>NM_002421</t>
  </si>
  <si>
    <t>MMP1</t>
  </si>
  <si>
    <t>C10</t>
  </si>
  <si>
    <t>HQP010961</t>
  </si>
  <si>
    <t>NM_005359</t>
  </si>
  <si>
    <t>SMAD4</t>
  </si>
  <si>
    <t>C11</t>
  </si>
  <si>
    <t>HQP010133</t>
  </si>
  <si>
    <t>NM_004985</t>
  </si>
  <si>
    <t>KRAS</t>
  </si>
  <si>
    <t>C12</t>
  </si>
  <si>
    <t>HQP009818</t>
  </si>
  <si>
    <t>NM_000212</t>
  </si>
  <si>
    <t>ITGB3</t>
  </si>
  <si>
    <t>D01</t>
  </si>
  <si>
    <t>HQP009745</t>
  </si>
  <si>
    <t>NM_005538</t>
  </si>
  <si>
    <t>INHBC</t>
  </si>
  <si>
    <t>D02</t>
  </si>
  <si>
    <t>HQP009744</t>
  </si>
  <si>
    <t>NM_002193</t>
  </si>
  <si>
    <t>INHBB</t>
  </si>
  <si>
    <t>D03</t>
  </si>
  <si>
    <t>HQP009693</t>
  </si>
  <si>
    <t>NM_002187</t>
  </si>
  <si>
    <t>IL12B</t>
  </si>
  <si>
    <t>D04</t>
  </si>
  <si>
    <t>HQP009672</t>
  </si>
  <si>
    <t>NM_000565</t>
  </si>
  <si>
    <t>IL6R</t>
  </si>
  <si>
    <t>D05</t>
  </si>
  <si>
    <t>HQP009670</t>
  </si>
  <si>
    <t>NM_000600</t>
  </si>
  <si>
    <t>IL6</t>
  </si>
  <si>
    <t>D06</t>
  </si>
  <si>
    <t>HQP009662</t>
  </si>
  <si>
    <t>NM_000589</t>
  </si>
  <si>
    <t>IL4</t>
  </si>
  <si>
    <t>D07</t>
  </si>
  <si>
    <t>HQP009649</t>
  </si>
  <si>
    <t>NM_000586</t>
  </si>
  <si>
    <t>IL2</t>
  </si>
  <si>
    <t>D08</t>
  </si>
  <si>
    <t>HQP009645</t>
  </si>
  <si>
    <t>NM_000577</t>
  </si>
  <si>
    <t>IL1RN</t>
  </si>
  <si>
    <t>D09</t>
  </si>
  <si>
    <t>HQP009641</t>
  </si>
  <si>
    <t>NM_000576</t>
  </si>
  <si>
    <t>IL1B</t>
  </si>
  <si>
    <t>D10</t>
  </si>
  <si>
    <t>HQP009544</t>
  </si>
  <si>
    <t>NM_000598</t>
  </si>
  <si>
    <t>IGFBP3</t>
  </si>
  <si>
    <t>D11</t>
  </si>
  <si>
    <t>HQP009529</t>
  </si>
  <si>
    <t>NM_000612</t>
  </si>
  <si>
    <t>IGF2</t>
  </si>
  <si>
    <t>D12</t>
  </si>
  <si>
    <t>HQP009523</t>
  </si>
  <si>
    <t>NM_000875</t>
  </si>
  <si>
    <t>IGF1R</t>
  </si>
  <si>
    <t>E01</t>
  </si>
  <si>
    <t>HQP009472</t>
  </si>
  <si>
    <t>NM_005534</t>
  </si>
  <si>
    <t>IFNGR2</t>
  </si>
  <si>
    <t>E02</t>
  </si>
  <si>
    <t>HQP008757</t>
  </si>
  <si>
    <t>NM_000410</t>
  </si>
  <si>
    <t>HFE</t>
  </si>
  <si>
    <t>E03</t>
  </si>
  <si>
    <t>HQP007385</t>
  </si>
  <si>
    <t>NM_000515</t>
  </si>
  <si>
    <t>GH1</t>
  </si>
  <si>
    <t>E04</t>
  </si>
  <si>
    <t>HQP007113</t>
  </si>
  <si>
    <t>NM_012411</t>
  </si>
  <si>
    <t>PTPN22</t>
  </si>
  <si>
    <t>E05</t>
  </si>
  <si>
    <t>HQP006435</t>
  </si>
  <si>
    <t>NM_000145</t>
  </si>
  <si>
    <t>FSHR</t>
  </si>
  <si>
    <t>E06</t>
  </si>
  <si>
    <t>HQP005663</t>
  </si>
  <si>
    <t>NM_005250</t>
  </si>
  <si>
    <t>FOXL1</t>
  </si>
  <si>
    <t>E07</t>
  </si>
  <si>
    <t>HQP005280</t>
  </si>
  <si>
    <t>NM_021642</t>
  </si>
  <si>
    <t>FCGR2A</t>
  </si>
  <si>
    <t>E08</t>
  </si>
  <si>
    <t>HQP005002</t>
  </si>
  <si>
    <t>NM_001437</t>
  </si>
  <si>
    <t>ESR2</t>
  </si>
  <si>
    <t>E09</t>
  </si>
  <si>
    <t>HQP004998</t>
  </si>
  <si>
    <t>NM_000125</t>
  </si>
  <si>
    <t>ESR1</t>
  </si>
  <si>
    <t>E10</t>
  </si>
  <si>
    <t>HQP004976</t>
  </si>
  <si>
    <t>NM_000400</t>
  </si>
  <si>
    <t>ERCC2</t>
  </si>
  <si>
    <t>E11</t>
  </si>
  <si>
    <t>HQP004975</t>
  </si>
  <si>
    <t>NM_202001</t>
  </si>
  <si>
    <t>ERCC1</t>
  </si>
  <si>
    <t>E12</t>
  </si>
  <si>
    <t>HQP004383</t>
  </si>
  <si>
    <t>NM_021951</t>
  </si>
  <si>
    <t>DMRT1</t>
  </si>
  <si>
    <t>F01</t>
  </si>
  <si>
    <t>HQP004309</t>
  </si>
  <si>
    <t>NM_000791</t>
  </si>
  <si>
    <t>DHFR</t>
  </si>
  <si>
    <t>F02</t>
  </si>
  <si>
    <t>HQP004081</t>
  </si>
  <si>
    <t>NM_000789</t>
  </si>
  <si>
    <t>ACE</t>
  </si>
  <si>
    <t>F03</t>
  </si>
  <si>
    <t>HQP004066</t>
  </si>
  <si>
    <t>NM_000788</t>
  </si>
  <si>
    <t>DCK</t>
  </si>
  <si>
    <t>F04</t>
  </si>
  <si>
    <t>HQP003904</t>
  </si>
  <si>
    <t>NM_000103</t>
  </si>
  <si>
    <t>CYP19A1</t>
  </si>
  <si>
    <t>F05</t>
  </si>
  <si>
    <t>HQP002671</t>
  </si>
  <si>
    <t>NM_000754</t>
  </si>
  <si>
    <t>COMT</t>
  </si>
  <si>
    <t>F06</t>
  </si>
  <si>
    <t>HQP000878</t>
  </si>
  <si>
    <t>NM_030665</t>
  </si>
  <si>
    <t>RAI1</t>
  </si>
  <si>
    <t>F07</t>
  </si>
  <si>
    <t>HQP017665</t>
  </si>
  <si>
    <t>NM_023067</t>
  </si>
  <si>
    <t>FOXL2</t>
  </si>
  <si>
    <t>F08</t>
  </si>
  <si>
    <t>HQP009537</t>
  </si>
  <si>
    <t>NM_004970</t>
  </si>
  <si>
    <t>IGFALS</t>
  </si>
  <si>
    <t>F09</t>
  </si>
  <si>
    <t>NULL</t>
  </si>
  <si>
    <t>F10</t>
  </si>
  <si>
    <t>F11</t>
  </si>
  <si>
    <t>F12</t>
  </si>
  <si>
    <t>G01</t>
  </si>
  <si>
    <t>G02</t>
  </si>
  <si>
    <t>G03</t>
  </si>
  <si>
    <t>G04</t>
  </si>
  <si>
    <t>G05</t>
  </si>
  <si>
    <t>G06</t>
  </si>
  <si>
    <t>G07</t>
  </si>
  <si>
    <t>G08</t>
  </si>
  <si>
    <t>G09</t>
  </si>
  <si>
    <t>G10</t>
  </si>
  <si>
    <t>G11</t>
  </si>
  <si>
    <t>G12</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</si>
  <si>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</si>
  <si>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</si>
  <si>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</si>
  <si>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</si>
  <si>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</si>
  <si>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</si>
  <si>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</si>
  <si>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</si>
  <si>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</si>
  <si>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</si>
  <si>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</si>
  <si>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</si>
  <si>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</si>
  <si>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</si>
  <si>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</si>
  <si>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</si>
  <si>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</si>
  <si>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</si>
  <si>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</si>
  <si>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</si>
  <si>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</si>
  <si>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</si>
  <si>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</si>
  <si>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</si>
  <si>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</si>
  <si>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</si>
  <si>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</si>
  <si>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</si>
  <si>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</si>
  <si>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</si>
  <si>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</si>
  <si>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</si>
  <si>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</si>
  <si>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</si>
  <si>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</si>
  <si>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</si>
  <si>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</si>
  <si>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</si>
  <si>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</si>
  <si>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</si>
  <si>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</si>
  <si>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</si>
  <si>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</si>
  <si>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</si>
  <si>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</si>
  <si>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</si>
  <si>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</si>
  <si>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</si>
  <si>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</si>
  <si>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</si>
  <si>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</si>
  <si>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</si>
  <si>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</si>
  <si>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</si>
  <si>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</si>
  <si>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Accession No. of Gene</t>
  </si>
  <si>
    <t>Housekeeping Gene Symbol</t>
  </si>
  <si>
    <t>Overview of the PCR Array Performance and Quality Control</t>
  </si>
  <si>
    <t>Test Sample =</t>
  </si>
  <si>
    <t>PCR Array Catalog Number:</t>
  </si>
  <si>
    <t>Control Sample =</t>
  </si>
  <si>
    <t>This data analysis template now accommodates all of the following cDNA Synthesis Kits:</t>
  </si>
  <si>
    <t>All-in-One™ First-Strand cDNA Synthesis Kit</t>
  </si>
  <si>
    <t>Choose Your cDNA Synthesis Kit: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</si>
  <si>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</si>
  <si>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</si>
  <si>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</si>
  <si>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</si>
  <si>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</si>
  <si>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</si>
  <si>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</si>
  <si>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</si>
  <si>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</si>
  <si>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</si>
  <si>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</si>
  <si>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</si>
  <si>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</si>
  <si>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</si>
  <si>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</si>
  <si>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</si>
  <si>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</si>
  <si>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</si>
  <si>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</si>
  <si>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</si>
  <si>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</si>
  <si>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</si>
  <si>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</si>
  <si>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</si>
  <si>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</si>
  <si>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</si>
  <si>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</si>
  <si>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</si>
  <si>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</si>
  <si>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</si>
  <si>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</si>
  <si>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</si>
  <si>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</si>
  <si>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</si>
  <si>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</si>
  <si>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t xml:space="preserve">Accession No. of Gene
</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</si>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</sst>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0"/>
    <numFmt numFmtId="177" formatCode="0.0"/>
    <numFmt numFmtId="178" formatCode="0.0E+00"/>
    <numFmt numFmtId="179" formatCode="0.0000"/>
  </numFmts>
  <fonts count="45">
    <font>
      <sz val="10"/>
      <name val="Arial"/>
      <family val="2"/>
    </font>
    <font>
      <b/>
      <sz val="10"/>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9"/>
      <name val="Arial"/>
      <family val="2"/>
    </font>
    <font>
      <sz val="10"/>
      <color indexed="8"/>
      <name val="Arial"/>
      <family val="2"/>
    </font>
    <font>
      <sz val="9"/>
      <color rgb="FF000000"/>
      <name val="Arial"/>
      <family val="2"/>
    </font>
    <font>
      <b/>
      <u val="single"/>
      <sz val="10"/>
      <name val="Arial"/>
      <family val="2"/>
    </font>
    <font>
      <u val="single"/>
      <sz val="10"/>
      <color indexed="12"/>
      <name val="Arial"/>
      <family val="2"/>
    </font>
    <font>
      <b/>
      <sz val="10"/>
      <color indexed="8"/>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7" fillId="0" borderId="0" applyFont="0" applyFill="0" applyBorder="0" applyProtection="0">
      <alignment/>
    </xf>
    <xf numFmtId="0" fontId="17" fillId="2" borderId="0" applyNumberFormat="0" applyBorder="0" applyProtection="0">
      <alignment/>
    </xf>
    <xf numFmtId="0" fontId="31" fillId="3" borderId="1" applyNumberFormat="0" applyProtection="0">
      <alignment/>
    </xf>
    <xf numFmtId="44" fontId="17" fillId="0" borderId="0" applyFont="0" applyFill="0" applyBorder="0" applyProtection="0">
      <alignment/>
    </xf>
    <xf numFmtId="41" fontId="17" fillId="0" borderId="0" applyFont="0" applyFill="0" applyBorder="0" applyProtection="0">
      <alignment/>
    </xf>
    <xf numFmtId="0" fontId="17" fillId="4" borderId="0" applyNumberFormat="0" applyBorder="0" applyProtection="0">
      <alignment/>
    </xf>
    <xf numFmtId="0" fontId="24" fillId="5" borderId="0" applyNumberFormat="0" applyBorder="0" applyProtection="0">
      <alignment/>
    </xf>
    <xf numFmtId="43" fontId="17" fillId="0" borderId="0" applyFont="0" applyFill="0" applyBorder="0" applyProtection="0">
      <alignment/>
    </xf>
    <xf numFmtId="0" fontId="25" fillId="6" borderId="0" applyNumberFormat="0" applyBorder="0" applyProtection="0">
      <alignment/>
    </xf>
    <xf numFmtId="0" fontId="14" fillId="0" borderId="0" applyNumberFormat="0" applyFill="0" applyBorder="0">
      <alignment/>
      <protection locked="0"/>
    </xf>
    <xf numFmtId="9" fontId="0" fillId="0" borderId="0" applyFont="0" applyFill="0" applyBorder="0" applyAlignment="0" applyProtection="0"/>
    <xf numFmtId="0" fontId="23" fillId="0" borderId="0" applyNumberFormat="0" applyFill="0" applyBorder="0" applyProtection="0">
      <alignment/>
    </xf>
    <xf numFmtId="0" fontId="17" fillId="7" borderId="2" applyNumberFormat="0" applyFont="0" applyProtection="0">
      <alignment/>
    </xf>
    <xf numFmtId="0" fontId="25" fillId="8" borderId="0" applyNumberFormat="0" applyBorder="0" applyProtection="0">
      <alignment/>
    </xf>
    <xf numFmtId="0" fontId="22" fillId="0" borderId="0" applyNumberFormat="0" applyFill="0" applyBorder="0" applyProtection="0">
      <alignment/>
    </xf>
    <xf numFmtId="0" fontId="20" fillId="0" borderId="0" applyNumberFormat="0" applyFill="0" applyBorder="0" applyProtection="0">
      <alignment/>
    </xf>
    <xf numFmtId="0" fontId="29" fillId="0" borderId="0" applyNumberFormat="0" applyFill="0" applyBorder="0" applyProtection="0">
      <alignment/>
    </xf>
    <xf numFmtId="0" fontId="21" fillId="0" borderId="0" applyNumberFormat="0" applyFill="0" applyBorder="0" applyProtection="0">
      <alignment/>
    </xf>
    <xf numFmtId="0" fontId="27" fillId="0" borderId="3" applyNumberFormat="0" applyFill="0" applyProtection="0">
      <alignment/>
    </xf>
    <xf numFmtId="0" fontId="19" fillId="0" borderId="3" applyNumberFormat="0" applyFill="0" applyProtection="0">
      <alignment/>
    </xf>
    <xf numFmtId="0" fontId="25" fillId="9" borderId="0" applyNumberFormat="0" applyBorder="0" applyProtection="0">
      <alignment/>
    </xf>
    <xf numFmtId="0" fontId="22" fillId="0" borderId="4" applyNumberFormat="0" applyFill="0" applyProtection="0">
      <alignment/>
    </xf>
    <xf numFmtId="0" fontId="25" fillId="10" borderId="0" applyNumberFormat="0" applyBorder="0" applyProtection="0">
      <alignment/>
    </xf>
    <xf numFmtId="0" fontId="26" fillId="11" borderId="5" applyNumberFormat="0" applyProtection="0">
      <alignment/>
    </xf>
    <xf numFmtId="0" fontId="34" fillId="11" borderId="1" applyNumberFormat="0" applyProtection="0">
      <alignment/>
    </xf>
    <xf numFmtId="0" fontId="18" fillId="12" borderId="6" applyNumberFormat="0" applyProtection="0">
      <alignment/>
    </xf>
    <xf numFmtId="0" fontId="17" fillId="13" borderId="0" applyNumberFormat="0" applyBorder="0" applyProtection="0">
      <alignment/>
    </xf>
    <xf numFmtId="0" fontId="25" fillId="14" borderId="0" applyNumberFormat="0" applyBorder="0" applyProtection="0">
      <alignment/>
    </xf>
    <xf numFmtId="0" fontId="33" fillId="0" borderId="7" applyNumberFormat="0" applyFill="0" applyProtection="0">
      <alignment/>
    </xf>
    <xf numFmtId="0" fontId="28" fillId="0" borderId="8" applyNumberFormat="0" applyFill="0" applyProtection="0">
      <alignment/>
    </xf>
    <xf numFmtId="0" fontId="32" fillId="15" borderId="0" applyNumberFormat="0" applyBorder="0" applyProtection="0">
      <alignment/>
    </xf>
    <xf numFmtId="0" fontId="30" fillId="16" borderId="0" applyNumberFormat="0" applyBorder="0" applyProtection="0">
      <alignment/>
    </xf>
    <xf numFmtId="0" fontId="17" fillId="17" borderId="0" applyNumberFormat="0" applyBorder="0" applyProtection="0">
      <alignment/>
    </xf>
    <xf numFmtId="0" fontId="25" fillId="18" borderId="0" applyNumberFormat="0" applyBorder="0" applyProtection="0">
      <alignment/>
    </xf>
    <xf numFmtId="0" fontId="17" fillId="19" borderId="0" applyNumberFormat="0" applyBorder="0" applyProtection="0">
      <alignment/>
    </xf>
    <xf numFmtId="0" fontId="17" fillId="20" borderId="0" applyNumberFormat="0" applyBorder="0" applyProtection="0">
      <alignment/>
    </xf>
    <xf numFmtId="0" fontId="17" fillId="21" borderId="0" applyNumberFormat="0" applyBorder="0" applyProtection="0">
      <alignment/>
    </xf>
    <xf numFmtId="0" fontId="17" fillId="22" borderId="0" applyNumberFormat="0" applyBorder="0" applyProtection="0">
      <alignment/>
    </xf>
    <xf numFmtId="0" fontId="25" fillId="23" borderId="0" applyNumberFormat="0" applyBorder="0" applyProtection="0">
      <alignment/>
    </xf>
    <xf numFmtId="0" fontId="25" fillId="24" borderId="0" applyNumberFormat="0" applyBorder="0" applyProtection="0">
      <alignment/>
    </xf>
    <xf numFmtId="0" fontId="17" fillId="25" borderId="0" applyNumberFormat="0" applyBorder="0" applyProtection="0">
      <alignment/>
    </xf>
    <xf numFmtId="0" fontId="17" fillId="26" borderId="0" applyNumberFormat="0" applyBorder="0" applyProtection="0">
      <alignment/>
    </xf>
    <xf numFmtId="0" fontId="25" fillId="27" borderId="0" applyNumberFormat="0" applyBorder="0" applyProtection="0">
      <alignment/>
    </xf>
    <xf numFmtId="0" fontId="17" fillId="28" borderId="0" applyNumberFormat="0" applyBorder="0" applyProtection="0">
      <alignment/>
    </xf>
    <xf numFmtId="0" fontId="25" fillId="29" borderId="0" applyNumberFormat="0" applyBorder="0" applyProtection="0">
      <alignment/>
    </xf>
    <xf numFmtId="0" fontId="25" fillId="30" borderId="0" applyNumberFormat="0" applyBorder="0" applyProtection="0">
      <alignment/>
    </xf>
    <xf numFmtId="0" fontId="17" fillId="31" borderId="0" applyNumberFormat="0" applyBorder="0" applyProtection="0">
      <alignment/>
    </xf>
    <xf numFmtId="0" fontId="25" fillId="32" borderId="0" applyNumberFormat="0" applyBorder="0" applyProtection="0">
      <alignment/>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cellStyleXfs>
  <cellXfs count="207">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0" fontId="5" fillId="33" borderId="9" xfId="0" applyFont="1" applyFill="1" applyBorder="1" applyAlignment="1">
      <alignment horizontal="center" wrapText="1"/>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6" fillId="33" borderId="18" xfId="0" applyFont="1" applyFill="1" applyBorder="1"/>
    <xf numFmtId="0" fontId="7"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2" xfId="0" applyFont="1" applyFill="1" applyBorder="1" applyAlignment="1">
      <alignment horizontal="center" wrapText="1"/>
    </xf>
    <xf numFmtId="0" fontId="1" fillId="33" borderId="13" xfId="0" applyFont="1" applyFill="1" applyBorder="1" applyAlignment="1">
      <alignment horizontal="center"/>
    </xf>
    <xf numFmtId="179" fontId="0" fillId="33" borderId="9" xfId="0" applyNumberFormat="1" applyFill="1" applyBorder="1"/>
    <xf numFmtId="0" fontId="1" fillId="33" borderId="13" xfId="0" applyFont="1" applyFill="1" applyBorder="1" applyAlignment="1">
      <alignment horizontal="center" wrapText="1"/>
    </xf>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8" fillId="33" borderId="10"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1" fillId="0" borderId="0" xfId="0" applyFont="1" applyFill="1" applyBorder="1" applyAlignment="1">
      <alignment/>
    </xf>
    <xf numFmtId="0" fontId="0" fillId="0" borderId="37" xfId="0" applyBorder="1" applyAlignment="1">
      <alignment/>
    </xf>
    <xf numFmtId="0" fontId="0" fillId="33" borderId="10" xfId="0" applyFont="1" applyFill="1" applyBorder="1" applyAlignment="1">
      <alignment horizontal="center" vertical="center"/>
    </xf>
    <xf numFmtId="0" fontId="0" fillId="0" borderId="17" xfId="0" applyBorder="1" applyAlignment="1">
      <alignment vertical="center"/>
    </xf>
    <xf numFmtId="0" fontId="9" fillId="0" borderId="19" xfId="0" applyFont="1" applyFill="1" applyBorder="1" applyAlignment="1">
      <alignment horizontal="right" vertical="center"/>
    </xf>
    <xf numFmtId="0" fontId="0" fillId="0" borderId="0" xfId="0" applyAlignment="1">
      <alignment vertical="center"/>
    </xf>
    <xf numFmtId="0" fontId="0" fillId="0" borderId="37" xfId="0" applyBorder="1" applyAlignment="1">
      <alignment vertical="center"/>
    </xf>
    <xf numFmtId="0" fontId="1" fillId="33" borderId="18" xfId="0" applyFont="1" applyFill="1" applyBorder="1" applyAlignment="1">
      <alignment horizontal="left" vertical="center" wrapText="1"/>
    </xf>
    <xf numFmtId="0" fontId="0" fillId="33" borderId="38" xfId="0" applyFill="1" applyBorder="1" applyAlignment="1">
      <alignment horizontal="left" vertical="center" wrapText="1"/>
    </xf>
    <xf numFmtId="0" fontId="0" fillId="37" borderId="0" xfId="0" applyFill="1"/>
    <xf numFmtId="0" fontId="1" fillId="33" borderId="19" xfId="0" applyFont="1" applyFill="1" applyBorder="1" applyAlignment="1">
      <alignment horizontal="left" vertical="center" wrapText="1"/>
    </xf>
    <xf numFmtId="0" fontId="0" fillId="33" borderId="37" xfId="0" applyFill="1" applyBorder="1" applyAlignment="1">
      <alignment horizontal="left" vertical="center" wrapText="1"/>
    </xf>
    <xf numFmtId="0" fontId="10" fillId="33" borderId="9" xfId="0" applyFont="1" applyFill="1" applyBorder="1" applyAlignment="1">
      <alignment horizontal="left" vertical="center"/>
    </xf>
    <xf numFmtId="0" fontId="0" fillId="33" borderId="9" xfId="0" applyFill="1" applyBorder="1" applyAlignment="1">
      <alignment vertical="center"/>
    </xf>
    <xf numFmtId="0" fontId="1" fillId="33" borderId="43" xfId="0" applyFont="1" applyFill="1" applyBorder="1" applyAlignment="1">
      <alignment horizontal="left" vertical="center" wrapText="1"/>
    </xf>
    <xf numFmtId="0" fontId="0" fillId="33" borderId="39" xfId="0" applyFill="1" applyBorder="1" applyAlignment="1">
      <alignment horizontal="left" vertical="center" wrapText="1"/>
    </xf>
    <xf numFmtId="0" fontId="1" fillId="33" borderId="10" xfId="0" applyFont="1" applyFill="1" applyBorder="1" applyAlignment="1">
      <alignment horizontal="right" vertical="center"/>
    </xf>
    <xf numFmtId="0" fontId="1" fillId="33" borderId="17" xfId="0" applyFont="1" applyFill="1" applyBorder="1" applyAlignment="1">
      <alignment horizontal="right" vertical="center"/>
    </xf>
    <xf numFmtId="0" fontId="0" fillId="0" borderId="0"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9"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0" fontId="0" fillId="0" borderId="0" xfId="0" applyFont="1" applyAlignment="1">
      <alignment horizontal="left" indent="4"/>
    </xf>
    <xf numFmtId="2" fontId="0" fillId="0" borderId="9"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9" xfId="0" applyFont="1" applyFill="1" applyBorder="1" applyAlignment="1">
      <alignment horizontal="right"/>
    </xf>
    <xf numFmtId="0" fontId="11"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2" fillId="39" borderId="46" xfId="0" applyFont="1" applyFill="1" applyBorder="1" applyAlignment="1">
      <alignment wrapText="1"/>
    </xf>
    <xf numFmtId="2" fontId="0" fillId="38" borderId="9" xfId="0" applyNumberFormat="1" applyFont="1" applyFill="1" applyBorder="1"/>
    <xf numFmtId="0" fontId="12"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3"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0" borderId="0" xfId="0" applyFont="1" applyAlignment="1">
      <alignment horizontal="left"/>
    </xf>
    <xf numFmtId="0" fontId="0" fillId="38" borderId="10" xfId="0" applyFill="1" applyBorder="1" applyAlignment="1">
      <alignment horizontal="center"/>
    </xf>
    <xf numFmtId="0" fontId="0" fillId="0" borderId="17" xfId="0" applyFont="1" applyBorder="1" applyAlignment="1">
      <alignment horizontal="center"/>
    </xf>
    <xf numFmtId="0" fontId="14" fillId="0" borderId="0" xfId="29" applyFont="1" applyFill="1" applyBorder="1" applyAlignment="1" applyProtection="1">
      <alignment/>
      <protection/>
    </xf>
    <xf numFmtId="0" fontId="15" fillId="33" borderId="12" xfId="0" applyFont="1" applyFill="1" applyBorder="1" applyAlignment="1">
      <alignment horizontal="center" vertical="center"/>
    </xf>
    <xf numFmtId="0" fontId="15" fillId="33" borderId="9" xfId="0" applyFont="1" applyFill="1" applyBorder="1" applyAlignment="1">
      <alignment horizontal="center" vertical="center"/>
    </xf>
    <xf numFmtId="0" fontId="12" fillId="42" borderId="46" xfId="0" applyFont="1" applyFill="1" applyBorder="1" applyAlignment="1">
      <alignment wrapText="1"/>
    </xf>
    <xf numFmtId="0" fontId="16" fillId="43" borderId="47" xfId="0" applyFont="1" applyFill="1" applyBorder="1" applyAlignment="1">
      <alignment horizontal="justify"/>
    </xf>
    <xf numFmtId="0" fontId="3" fillId="0" borderId="0" xfId="0" applyFont="1"/>
    <xf numFmtId="0" fontId="0" fillId="0" borderId="48" xfId="0"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9">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spPr>
              <a:ln w="9525" cap="flat" cmpd="sng">
                <a:solidFill>
                  <a:schemeClr val="tx1"/>
                </a:solidFill>
                <a:prstDash val="solid"/>
                <a:round/>
              </a:ln>
            </c:spPr>
          </c:errBars>
          <c:cat>
            <c:strRef>
              <c:f>'Test Sample Data'!$P$8:$P$11</c:f>
              <c:strCache/>
            </c:strRef>
          </c:cat>
          <c:val>
            <c:numRef>
              <c:f>'Test Sample Data'!$AA$8:$AA$11</c:f>
              <c:numCache/>
            </c:numRef>
          </c:val>
        </c:ser>
        <c:axId val="3868522"/>
        <c:axId val="34816699"/>
      </c:barChart>
      <c:catAx>
        <c:axId val="3868522"/>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34816699"/>
        <c:crosses val="autoZero"/>
        <c:auto val="1"/>
        <c:lblOffset val="100"/>
        <c:tickLblSkip val="1"/>
        <c:noMultiLvlLbl val="0"/>
      </c:catAx>
      <c:valAx>
        <c:axId val="34816699"/>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3868522"/>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spPr>
              <a:ln w="9525" cap="flat" cmpd="sng">
                <a:solidFill>
                  <a:schemeClr val="tx1"/>
                </a:solidFill>
                <a:prstDash val="solid"/>
                <a:round/>
              </a:ln>
            </c:spPr>
          </c:errBars>
          <c:cat>
            <c:strRef>
              <c:f>'Control Sample Data'!$P$8:$P$11</c:f>
              <c:strCache/>
            </c:strRef>
          </c:cat>
          <c:val>
            <c:numRef>
              <c:f>'Control Sample Data'!$AA$8:$AA$11</c:f>
              <c:numCache/>
            </c:numRef>
          </c:val>
        </c:ser>
        <c:axId val="44914836"/>
        <c:axId val="1580341"/>
      </c:barChart>
      <c:catAx>
        <c:axId val="44914836"/>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1580341"/>
        <c:crosses val="autoZero"/>
        <c:auto val="1"/>
        <c:lblOffset val="100"/>
        <c:tickLblSkip val="1"/>
        <c:noMultiLvlLbl val="0"/>
      </c:catAx>
      <c:valAx>
        <c:axId val="1580341"/>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44914836"/>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spPr>
            <a:solidFill>
              <a:schemeClr val="accent1">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spPr>
            <a:solidFill>
              <a:schemeClr val="accent2">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spPr>
            <a:solidFill>
              <a:schemeClr val="accent3">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spPr>
            <a:solidFill>
              <a:schemeClr val="accent4">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spPr>
            <a:solidFill>
              <a:schemeClr val="accent5">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spPr>
            <a:solidFill>
              <a:schemeClr val="accent6">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spPr>
            <a:solidFill>
              <a:schemeClr val="accent1">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spPr>
            <a:solidFill>
              <a:schemeClr val="accent2">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spPr>
            <a:solidFill>
              <a:schemeClr val="accent3">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spPr>
            <a:solidFill>
              <a:schemeClr val="accent4">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spPr>
            <a:solidFill>
              <a:schemeClr val="accent5">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spPr>
            <a:solidFill>
              <a:schemeClr val="accent6">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14223070"/>
        <c:axId val="60898767"/>
      </c:barChart>
      <c:catAx>
        <c:axId val="14223070"/>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0898767"/>
        <c:crosses val="autoZero"/>
        <c:auto val="1"/>
        <c:lblOffset val="100"/>
        <c:tickLblSkip val="1"/>
        <c:noMultiLvlLbl val="1"/>
      </c:catAx>
      <c:valAx>
        <c:axId val="60898767"/>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4223070"/>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Plot'!$IV$7:$IV$90</c:f>
              <c:strCache/>
            </c:strRef>
          </c:xVal>
          <c:yVal>
            <c:numRef>
              <c:f>'Scatter Plot'!$IU$7:$IU$90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1217992"/>
        <c:axId val="33853065"/>
      </c:scatterChart>
      <c:valAx>
        <c:axId val="11217992"/>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3853065"/>
        <c:crossesAt val="1.00000000000004E-12"/>
        <c:crossBetween val="midCat"/>
        <c:dispUnits/>
        <c:majorUnit val="10"/>
        <c:minorUnit val="10"/>
      </c:valAx>
      <c:valAx>
        <c:axId val="33853065"/>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1217992"/>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Plot'!$IU$7:$IU$90</c:f>
              <c:strCache/>
            </c:strRef>
          </c:xVal>
          <c:yVal>
            <c:numRef>
              <c:f>'Volcano Plot'!$IV$7:$IV$90</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cap="flat" cmpd="sng">
                <a:solidFill>
                  <a:schemeClr val="tx1"/>
                </a:solidFill>
                <a:prstDash val="solid"/>
                <a:round/>
              </a:ln>
            </c:spPr>
            <c:trendlineType val="linear"/>
            <c:dispEq val="0"/>
            <c:dispRSqr val="0"/>
          </c:trendline>
          <c:trendline>
            <c:spPr>
              <a:ln w="9525" cap="flat" cmpd="sng">
                <a:solidFill>
                  <a:schemeClr val="tx1"/>
                </a:solidFill>
                <a:prstDash val="solid"/>
                <a:round/>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36242130"/>
        <c:axId val="57743715"/>
      </c:scatterChart>
      <c:valAx>
        <c:axId val="36242130"/>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57743715"/>
        <c:crosses val="max"/>
        <c:crossBetween val="midCat"/>
        <c:dispUnits/>
        <c:majorUnit val="2"/>
        <c:minorUnit val="0.2"/>
      </c:valAx>
      <c:valAx>
        <c:axId val="57743715"/>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36242130"/>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219950"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25805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xdr:row>
      <xdr:rowOff>57150</xdr:rowOff>
    </xdr:from>
    <xdr:to>
      <xdr:col>20</xdr:col>
      <xdr:colOff>47625</xdr:colOff>
      <xdr:row>36</xdr:row>
      <xdr:rowOff>28575</xdr:rowOff>
    </xdr:to>
    <xdr:sp>
      <xdr:nvSpPr>
        <xdr:cNvPr id="19471" name="Rectangle 15"/>
        <xdr:cNvSpPr>
          <a:spLocks noChangeArrowheads="1"/>
        </xdr:cNvSpPr>
      </xdr:nvSpPr>
      <xdr:spPr>
        <a:xfrm>
          <a:off x="8820150" y="771525"/>
          <a:ext cx="5857875" cy="64484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152400</xdr:rowOff>
    </xdr:from>
    <xdr:to>
      <xdr:col>7</xdr:col>
      <xdr:colOff>504825</xdr:colOff>
      <xdr:row>37</xdr:row>
      <xdr:rowOff>57150</xdr:rowOff>
    </xdr:to>
    <xdr:graphicFrame>
      <xdr:nvGraphicFramePr>
        <xdr:cNvPr id="27651" name="Chart 1"/>
        <xdr:cNvGraphicFramePr/>
      </xdr:nvGraphicFramePr>
      <xdr:xfrm>
        <a:off x="190500" y="32004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161925</xdr:rowOff>
    </xdr:from>
    <xdr:to>
      <xdr:col>9</xdr:col>
      <xdr:colOff>9525</xdr:colOff>
      <xdr:row>30</xdr:row>
      <xdr:rowOff>9525</xdr:rowOff>
    </xdr:to>
    <xdr:graphicFrame>
      <xdr:nvGraphicFramePr>
        <xdr:cNvPr id="28675" name="Chart 1"/>
        <xdr:cNvGraphicFramePr/>
      </xdr:nvGraphicFramePr>
      <xdr:xfrm>
        <a:off x="152400" y="16478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M42"/>
  <sheetViews>
    <sheetView workbookViewId="0" topLeftCell="A1">
      <pane ySplit="1" topLeftCell="A2" activePane="bottomLeft" state="frozen"/>
      <selection pane="bottomLeft" activeCell="M7" sqref="M7"/>
    </sheetView>
  </sheetViews>
  <sheetFormatPr defaultColWidth="9.00390625" defaultRowHeight="12.75"/>
  <sheetData>
    <row r="1" ht="15" customHeight="1"/>
    <row r="2" spans="1:12" ht="15" customHeight="1">
      <c r="A2" s="198" t="s">
        <v>0</v>
      </c>
      <c r="B2" s="199"/>
      <c r="C2" s="199"/>
      <c r="D2" s="199"/>
      <c r="E2" s="199"/>
      <c r="F2" s="199"/>
      <c r="G2" s="199"/>
      <c r="H2" s="199"/>
      <c r="I2" s="199"/>
      <c r="J2" s="199"/>
      <c r="K2" s="199"/>
      <c r="L2" s="204"/>
    </row>
    <row r="3" spans="1:13" ht="75.75" customHeight="1">
      <c r="A3" s="200"/>
      <c r="B3" s="201"/>
      <c r="C3" s="201"/>
      <c r="D3" s="201"/>
      <c r="E3" s="201"/>
      <c r="F3" s="201"/>
      <c r="G3" s="201"/>
      <c r="H3" s="201"/>
      <c r="I3" s="201"/>
      <c r="J3" s="201"/>
      <c r="K3" s="201"/>
      <c r="L3" s="205"/>
      <c r="M3" s="1"/>
    </row>
    <row r="4" spans="1:12" ht="12" customHeight="1">
      <c r="A4" s="200"/>
      <c r="B4" s="201"/>
      <c r="C4" s="201"/>
      <c r="D4" s="201"/>
      <c r="E4" s="201"/>
      <c r="F4" s="201"/>
      <c r="G4" s="201"/>
      <c r="H4" s="201"/>
      <c r="I4" s="201"/>
      <c r="J4" s="201"/>
      <c r="K4" s="201"/>
      <c r="L4" s="205"/>
    </row>
    <row r="5" spans="1:12" ht="12" customHeight="1">
      <c r="A5" s="200"/>
      <c r="B5" s="201"/>
      <c r="C5" s="201"/>
      <c r="D5" s="201"/>
      <c r="E5" s="201"/>
      <c r="F5" s="201"/>
      <c r="G5" s="201"/>
      <c r="H5" s="201"/>
      <c r="I5" s="201"/>
      <c r="J5" s="201"/>
      <c r="K5" s="201"/>
      <c r="L5" s="205"/>
    </row>
    <row r="6" spans="1:12" ht="12" customHeight="1">
      <c r="A6" s="200"/>
      <c r="B6" s="201"/>
      <c r="C6" s="201"/>
      <c r="D6" s="201"/>
      <c r="E6" s="201"/>
      <c r="F6" s="201"/>
      <c r="G6" s="201"/>
      <c r="H6" s="201"/>
      <c r="I6" s="201"/>
      <c r="J6" s="201"/>
      <c r="K6" s="201"/>
      <c r="L6" s="205"/>
    </row>
    <row r="7" spans="1:12" ht="12" customHeight="1">
      <c r="A7" s="200"/>
      <c r="B7" s="201"/>
      <c r="C7" s="201"/>
      <c r="D7" s="201"/>
      <c r="E7" s="201"/>
      <c r="F7" s="201"/>
      <c r="G7" s="201"/>
      <c r="H7" s="201"/>
      <c r="I7" s="201"/>
      <c r="J7" s="201"/>
      <c r="K7" s="201"/>
      <c r="L7" s="205"/>
    </row>
    <row r="8" spans="1:12" ht="12" customHeight="1">
      <c r="A8" s="200"/>
      <c r="B8" s="201"/>
      <c r="C8" s="201"/>
      <c r="D8" s="201"/>
      <c r="E8" s="201"/>
      <c r="F8" s="201"/>
      <c r="G8" s="201"/>
      <c r="H8" s="201"/>
      <c r="I8" s="201"/>
      <c r="J8" s="201"/>
      <c r="K8" s="201"/>
      <c r="L8" s="205"/>
    </row>
    <row r="9" spans="1:12" ht="12" customHeight="1">
      <c r="A9" s="200"/>
      <c r="B9" s="201"/>
      <c r="C9" s="201"/>
      <c r="D9" s="201"/>
      <c r="E9" s="201"/>
      <c r="F9" s="201"/>
      <c r="G9" s="201"/>
      <c r="H9" s="201"/>
      <c r="I9" s="201"/>
      <c r="J9" s="201"/>
      <c r="K9" s="201"/>
      <c r="L9" s="205"/>
    </row>
    <row r="10" spans="1:12" ht="12" customHeight="1">
      <c r="A10" s="200"/>
      <c r="B10" s="201"/>
      <c r="C10" s="201"/>
      <c r="D10" s="201"/>
      <c r="E10" s="201"/>
      <c r="F10" s="201"/>
      <c r="G10" s="201"/>
      <c r="H10" s="201"/>
      <c r="I10" s="201"/>
      <c r="J10" s="201"/>
      <c r="K10" s="201"/>
      <c r="L10" s="205"/>
    </row>
    <row r="11" spans="1:12" ht="12" customHeight="1">
      <c r="A11" s="200"/>
      <c r="B11" s="201"/>
      <c r="C11" s="201"/>
      <c r="D11" s="201"/>
      <c r="E11" s="201"/>
      <c r="F11" s="201"/>
      <c r="G11" s="201"/>
      <c r="H11" s="201"/>
      <c r="I11" s="201"/>
      <c r="J11" s="201"/>
      <c r="K11" s="201"/>
      <c r="L11" s="205"/>
    </row>
    <row r="12" spans="1:12" ht="12" customHeight="1">
      <c r="A12" s="200"/>
      <c r="B12" s="201"/>
      <c r="C12" s="201"/>
      <c r="D12" s="201"/>
      <c r="E12" s="201"/>
      <c r="F12" s="201"/>
      <c r="G12" s="201"/>
      <c r="H12" s="201"/>
      <c r="I12" s="201"/>
      <c r="J12" s="201"/>
      <c r="K12" s="201"/>
      <c r="L12" s="205"/>
    </row>
    <row r="13" spans="1:12" ht="30" customHeight="1">
      <c r="A13" s="200"/>
      <c r="B13" s="201"/>
      <c r="C13" s="201"/>
      <c r="D13" s="201"/>
      <c r="E13" s="201"/>
      <c r="F13" s="201"/>
      <c r="G13" s="201"/>
      <c r="H13" s="201"/>
      <c r="I13" s="201"/>
      <c r="J13" s="201"/>
      <c r="K13" s="201"/>
      <c r="L13" s="205"/>
    </row>
    <row r="14" spans="1:12" ht="12" customHeight="1">
      <c r="A14" s="200"/>
      <c r="B14" s="201"/>
      <c r="C14" s="201"/>
      <c r="D14" s="201"/>
      <c r="E14" s="201"/>
      <c r="F14" s="201"/>
      <c r="G14" s="201"/>
      <c r="H14" s="201"/>
      <c r="I14" s="201"/>
      <c r="J14" s="201"/>
      <c r="K14" s="201"/>
      <c r="L14" s="205"/>
    </row>
    <row r="15" spans="1:12" ht="12" customHeight="1">
      <c r="A15" s="200"/>
      <c r="B15" s="201"/>
      <c r="C15" s="201"/>
      <c r="D15" s="201"/>
      <c r="E15" s="201"/>
      <c r="F15" s="201"/>
      <c r="G15" s="201"/>
      <c r="H15" s="201"/>
      <c r="I15" s="201"/>
      <c r="J15" s="201"/>
      <c r="K15" s="201"/>
      <c r="L15" s="205"/>
    </row>
    <row r="16" spans="1:12" ht="12" customHeight="1">
      <c r="A16" s="200"/>
      <c r="B16" s="201"/>
      <c r="C16" s="201"/>
      <c r="D16" s="201"/>
      <c r="E16" s="201"/>
      <c r="F16" s="201"/>
      <c r="G16" s="201"/>
      <c r="H16" s="201"/>
      <c r="I16" s="201"/>
      <c r="J16" s="201"/>
      <c r="K16" s="201"/>
      <c r="L16" s="205"/>
    </row>
    <row r="17" spans="1:12" ht="12" customHeight="1">
      <c r="A17" s="200"/>
      <c r="B17" s="201"/>
      <c r="C17" s="201"/>
      <c r="D17" s="201"/>
      <c r="E17" s="201"/>
      <c r="F17" s="201"/>
      <c r="G17" s="201"/>
      <c r="H17" s="201"/>
      <c r="I17" s="201"/>
      <c r="J17" s="201"/>
      <c r="K17" s="201"/>
      <c r="L17" s="205"/>
    </row>
    <row r="18" spans="1:12" ht="12" customHeight="1">
      <c r="A18" s="200"/>
      <c r="B18" s="201"/>
      <c r="C18" s="201"/>
      <c r="D18" s="201"/>
      <c r="E18" s="201"/>
      <c r="F18" s="201"/>
      <c r="G18" s="201"/>
      <c r="H18" s="201"/>
      <c r="I18" s="201"/>
      <c r="J18" s="201"/>
      <c r="K18" s="201"/>
      <c r="L18" s="205"/>
    </row>
    <row r="19" spans="1:12" ht="12" customHeight="1">
      <c r="A19" s="200"/>
      <c r="B19" s="201"/>
      <c r="C19" s="201"/>
      <c r="D19" s="201"/>
      <c r="E19" s="201"/>
      <c r="F19" s="201"/>
      <c r="G19" s="201"/>
      <c r="H19" s="201"/>
      <c r="I19" s="201"/>
      <c r="J19" s="201"/>
      <c r="K19" s="201"/>
      <c r="L19" s="205"/>
    </row>
    <row r="20" spans="1:12" ht="12" customHeight="1">
      <c r="A20" s="200"/>
      <c r="B20" s="201"/>
      <c r="C20" s="201"/>
      <c r="D20" s="201"/>
      <c r="E20" s="201"/>
      <c r="F20" s="201"/>
      <c r="G20" s="201"/>
      <c r="H20" s="201"/>
      <c r="I20" s="201"/>
      <c r="J20" s="201"/>
      <c r="K20" s="201"/>
      <c r="L20" s="205"/>
    </row>
    <row r="21" spans="1:12" ht="15" customHeight="1">
      <c r="A21" s="200"/>
      <c r="B21" s="201"/>
      <c r="C21" s="201"/>
      <c r="D21" s="201"/>
      <c r="E21" s="201"/>
      <c r="F21" s="201"/>
      <c r="G21" s="201"/>
      <c r="H21" s="201"/>
      <c r="I21" s="201"/>
      <c r="J21" s="201"/>
      <c r="K21" s="201"/>
      <c r="L21" s="205"/>
    </row>
    <row r="22" spans="1:12" ht="30" customHeight="1">
      <c r="A22" s="200"/>
      <c r="B22" s="201"/>
      <c r="C22" s="201"/>
      <c r="D22" s="201"/>
      <c r="E22" s="201"/>
      <c r="F22" s="201"/>
      <c r="G22" s="201"/>
      <c r="H22" s="201"/>
      <c r="I22" s="201"/>
      <c r="J22" s="201"/>
      <c r="K22" s="201"/>
      <c r="L22" s="205"/>
    </row>
    <row r="23" spans="1:12" ht="15" customHeight="1">
      <c r="A23" s="200"/>
      <c r="B23" s="201"/>
      <c r="C23" s="201"/>
      <c r="D23" s="201"/>
      <c r="E23" s="201"/>
      <c r="F23" s="201"/>
      <c r="G23" s="201"/>
      <c r="H23" s="201"/>
      <c r="I23" s="201"/>
      <c r="J23" s="201"/>
      <c r="K23" s="201"/>
      <c r="L23" s="205"/>
    </row>
    <row r="24" spans="1:13" ht="30" customHeight="1">
      <c r="A24" s="200"/>
      <c r="B24" s="201"/>
      <c r="C24" s="201"/>
      <c r="D24" s="201"/>
      <c r="E24" s="201"/>
      <c r="F24" s="201"/>
      <c r="G24" s="201"/>
      <c r="H24" s="201"/>
      <c r="I24" s="201"/>
      <c r="J24" s="201"/>
      <c r="K24" s="201"/>
      <c r="L24" s="205"/>
      <c r="M24" s="72"/>
    </row>
    <row r="25" spans="1:12" ht="12" customHeight="1">
      <c r="A25" s="200"/>
      <c r="B25" s="201"/>
      <c r="C25" s="201"/>
      <c r="D25" s="201"/>
      <c r="E25" s="201"/>
      <c r="F25" s="201"/>
      <c r="G25" s="201"/>
      <c r="H25" s="201"/>
      <c r="I25" s="201"/>
      <c r="J25" s="201"/>
      <c r="K25" s="201"/>
      <c r="L25" s="205"/>
    </row>
    <row r="26" spans="1:12" ht="12" customHeight="1">
      <c r="A26" s="200"/>
      <c r="B26" s="201"/>
      <c r="C26" s="201"/>
      <c r="D26" s="201"/>
      <c r="E26" s="201"/>
      <c r="F26" s="201"/>
      <c r="G26" s="201"/>
      <c r="H26" s="201"/>
      <c r="I26" s="201"/>
      <c r="J26" s="201"/>
      <c r="K26" s="201"/>
      <c r="L26" s="205"/>
    </row>
    <row r="27" spans="1:12" ht="12" customHeight="1">
      <c r="A27" s="200"/>
      <c r="B27" s="201"/>
      <c r="C27" s="201"/>
      <c r="D27" s="201"/>
      <c r="E27" s="201"/>
      <c r="F27" s="201"/>
      <c r="G27" s="201"/>
      <c r="H27" s="201"/>
      <c r="I27" s="201"/>
      <c r="J27" s="201"/>
      <c r="K27" s="201"/>
      <c r="L27" s="205"/>
    </row>
    <row r="28" spans="1:12" ht="12" customHeight="1">
      <c r="A28" s="200"/>
      <c r="B28" s="201"/>
      <c r="C28" s="201"/>
      <c r="D28" s="201"/>
      <c r="E28" s="201"/>
      <c r="F28" s="201"/>
      <c r="G28" s="201"/>
      <c r="H28" s="201"/>
      <c r="I28" s="201"/>
      <c r="J28" s="201"/>
      <c r="K28" s="201"/>
      <c r="L28" s="205"/>
    </row>
    <row r="29" spans="1:12" ht="12" customHeight="1">
      <c r="A29" s="200"/>
      <c r="B29" s="201"/>
      <c r="C29" s="201"/>
      <c r="D29" s="201"/>
      <c r="E29" s="201"/>
      <c r="F29" s="201"/>
      <c r="G29" s="201"/>
      <c r="H29" s="201"/>
      <c r="I29" s="201"/>
      <c r="J29" s="201"/>
      <c r="K29" s="201"/>
      <c r="L29" s="205"/>
    </row>
    <row r="30" spans="1:12" ht="12" customHeight="1">
      <c r="A30" s="200"/>
      <c r="B30" s="201"/>
      <c r="C30" s="201"/>
      <c r="D30" s="201"/>
      <c r="E30" s="201"/>
      <c r="F30" s="201"/>
      <c r="G30" s="201"/>
      <c r="H30" s="201"/>
      <c r="I30" s="201"/>
      <c r="J30" s="201"/>
      <c r="K30" s="201"/>
      <c r="L30" s="205"/>
    </row>
    <row r="31" spans="1:12" ht="12" customHeight="1">
      <c r="A31" s="200"/>
      <c r="B31" s="201"/>
      <c r="C31" s="201"/>
      <c r="D31" s="201"/>
      <c r="E31" s="201"/>
      <c r="F31" s="201"/>
      <c r="G31" s="201"/>
      <c r="H31" s="201"/>
      <c r="I31" s="201"/>
      <c r="J31" s="201"/>
      <c r="K31" s="201"/>
      <c r="L31" s="205"/>
    </row>
    <row r="32" spans="1:13" ht="12" customHeight="1">
      <c r="A32" s="200"/>
      <c r="B32" s="201"/>
      <c r="C32" s="201"/>
      <c r="D32" s="201"/>
      <c r="E32" s="201"/>
      <c r="F32" s="201"/>
      <c r="G32" s="201"/>
      <c r="H32" s="201"/>
      <c r="I32" s="201"/>
      <c r="J32" s="201"/>
      <c r="K32" s="201"/>
      <c r="L32" s="205"/>
      <c r="M32" s="126"/>
    </row>
    <row r="33" spans="1:13" ht="12" customHeight="1">
      <c r="A33" s="200"/>
      <c r="B33" s="201"/>
      <c r="C33" s="201"/>
      <c r="D33" s="201"/>
      <c r="E33" s="201"/>
      <c r="F33" s="201"/>
      <c r="G33" s="201"/>
      <c r="H33" s="201"/>
      <c r="I33" s="201"/>
      <c r="J33" s="201"/>
      <c r="K33" s="201"/>
      <c r="L33" s="205"/>
      <c r="M33" s="93"/>
    </row>
    <row r="34" spans="1:13" ht="12" customHeight="1">
      <c r="A34" s="200"/>
      <c r="B34" s="201"/>
      <c r="C34" s="201"/>
      <c r="D34" s="201"/>
      <c r="E34" s="201"/>
      <c r="F34" s="201"/>
      <c r="G34" s="201"/>
      <c r="H34" s="201"/>
      <c r="I34" s="201"/>
      <c r="J34" s="201"/>
      <c r="K34" s="201"/>
      <c r="L34" s="205"/>
      <c r="M34" s="93"/>
    </row>
    <row r="35" spans="1:13" s="72" customFormat="1" ht="15" customHeight="1">
      <c r="A35" s="200"/>
      <c r="B35" s="201"/>
      <c r="C35" s="201"/>
      <c r="D35" s="201"/>
      <c r="E35" s="201"/>
      <c r="F35" s="201"/>
      <c r="G35" s="201"/>
      <c r="H35" s="201"/>
      <c r="I35" s="201"/>
      <c r="J35" s="201"/>
      <c r="K35" s="201"/>
      <c r="L35" s="205"/>
      <c r="M35" s="93"/>
    </row>
    <row r="36" spans="1:13" ht="30" customHeight="1">
      <c r="A36" s="200"/>
      <c r="B36" s="201"/>
      <c r="C36" s="201"/>
      <c r="D36" s="201"/>
      <c r="E36" s="201"/>
      <c r="F36" s="201"/>
      <c r="G36" s="201"/>
      <c r="H36" s="201"/>
      <c r="I36" s="201"/>
      <c r="J36" s="201"/>
      <c r="K36" s="201"/>
      <c r="L36" s="205"/>
      <c r="M36" s="93"/>
    </row>
    <row r="37" spans="1:12" ht="30" customHeight="1">
      <c r="A37" s="202"/>
      <c r="B37" s="203"/>
      <c r="C37" s="203"/>
      <c r="D37" s="203"/>
      <c r="E37" s="203"/>
      <c r="F37" s="203"/>
      <c r="G37" s="203"/>
      <c r="H37" s="203"/>
      <c r="I37" s="203"/>
      <c r="J37" s="203"/>
      <c r="K37" s="203"/>
      <c r="L37" s="206"/>
    </row>
    <row r="38" ht="15" customHeight="1"/>
    <row r="39" ht="15" customHeight="1"/>
    <row r="40" spans="1:13" s="126" customFormat="1" ht="14.25" customHeight="1">
      <c r="A40"/>
      <c r="B40"/>
      <c r="C40"/>
      <c r="D40"/>
      <c r="E40"/>
      <c r="F40"/>
      <c r="G40"/>
      <c r="H40"/>
      <c r="I40"/>
      <c r="J40"/>
      <c r="K40"/>
      <c r="L40"/>
      <c r="M40"/>
    </row>
    <row r="41" spans="1:13" s="93" customFormat="1" ht="17.25" customHeight="1">
      <c r="A41"/>
      <c r="B41"/>
      <c r="C41"/>
      <c r="D41"/>
      <c r="E41"/>
      <c r="F41"/>
      <c r="G41"/>
      <c r="H41"/>
      <c r="I41"/>
      <c r="J41"/>
      <c r="K41"/>
      <c r="L41"/>
      <c r="M41"/>
    </row>
    <row r="42" spans="1:13" s="93" customFormat="1" ht="15.75" customHeight="1">
      <c r="A42"/>
      <c r="B42"/>
      <c r="C42"/>
      <c r="D42"/>
      <c r="E42"/>
      <c r="F42"/>
      <c r="G42"/>
      <c r="H42"/>
      <c r="I42"/>
      <c r="J42"/>
      <c r="K42"/>
      <c r="L42"/>
      <c r="M42"/>
    </row>
    <row r="43" ht="15" customHeight="1"/>
    <row r="44" ht="15" customHeight="1"/>
    <row r="45" ht="15" customHeight="1"/>
    <row r="46" ht="15" customHeight="1"/>
    <row r="47" ht="15" customHeight="1"/>
  </sheetData>
  <mergeCells count="1">
    <mergeCell ref="A2:L37"/>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5" sqref="K5:K6"/>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1">
        <v>2</v>
      </c>
      <c r="B1" s="72"/>
      <c r="C1" s="72"/>
      <c r="D1" s="72"/>
      <c r="E1" s="72"/>
      <c r="G1" s="72"/>
      <c r="H1" s="72"/>
      <c r="I1" s="72"/>
      <c r="J1" s="72"/>
    </row>
    <row r="2" spans="1:10" ht="30" customHeight="1">
      <c r="A2" s="53" t="s">
        <v>392</v>
      </c>
      <c r="B2" s="73"/>
      <c r="C2" s="73"/>
      <c r="D2" s="73"/>
      <c r="E2" s="73"/>
      <c r="F2" s="73"/>
      <c r="G2" s="73"/>
      <c r="H2" s="73"/>
      <c r="J2" s="72"/>
    </row>
    <row r="3" ht="15" customHeight="1"/>
    <row r="4" spans="1:256" ht="30" customHeight="1">
      <c r="A4" s="53" t="s">
        <v>393</v>
      </c>
      <c r="B4" s="73"/>
      <c r="C4" s="73"/>
      <c r="D4" s="73"/>
      <c r="E4" s="73"/>
      <c r="F4" s="73"/>
      <c r="G4" s="73"/>
      <c r="H4" s="73"/>
      <c r="J4" s="76" t="s">
        <v>394</v>
      </c>
      <c r="K4" s="77"/>
      <c r="L4" s="77"/>
      <c r="M4" s="78"/>
      <c r="IS4" s="76" t="s">
        <v>394</v>
      </c>
      <c r="IT4" s="77"/>
      <c r="IU4" s="77"/>
      <c r="IV4" s="78"/>
    </row>
    <row r="5" spans="10:256" ht="15" customHeight="1">
      <c r="J5" s="79" t="s">
        <v>329</v>
      </c>
      <c r="K5" s="80" t="s">
        <v>395</v>
      </c>
      <c r="L5" s="17" t="s">
        <v>396</v>
      </c>
      <c r="M5" s="66"/>
      <c r="R5" s="49"/>
      <c r="S5" s="49"/>
      <c r="IS5" s="79" t="s">
        <v>329</v>
      </c>
      <c r="IT5" s="80" t="s">
        <v>5</v>
      </c>
      <c r="IU5" s="17" t="s">
        <v>397</v>
      </c>
      <c r="IV5" s="66"/>
    </row>
    <row r="6" spans="10:256" ht="30" customHeight="1">
      <c r="J6" s="81"/>
      <c r="K6" s="81"/>
      <c r="L6" s="14" t="str">
        <f>Results!C2</f>
        <v>Test Sample</v>
      </c>
      <c r="M6" s="14" t="str">
        <f>Results!D2</f>
        <v>Control Sample</v>
      </c>
      <c r="R6" s="49"/>
      <c r="S6" s="49"/>
      <c r="IS6" s="81"/>
      <c r="IT6" s="83"/>
      <c r="IU6" s="14" t="str">
        <f>Results!$C2</f>
        <v>Test Sample</v>
      </c>
      <c r="IV6" s="14" t="str">
        <f>Results!$D2</f>
        <v>Control Sample</v>
      </c>
    </row>
    <row r="7" spans="10:256" ht="15" customHeight="1">
      <c r="J7" s="2" t="str">
        <f>'Gene Table'!A3</f>
        <v>A01</v>
      </c>
      <c r="K7" s="2" t="str">
        <f>'Gene Table'!C3</f>
        <v>NM_000130</v>
      </c>
      <c r="L7" s="82" t="e">
        <f>IF(ISNUMBER(Results!E3),Results!E3,NA())</f>
        <v>#N/A</v>
      </c>
      <c r="M7" s="82" t="e">
        <f>IF(ISNUMBER(Results!F3),Results!F3,NA())</f>
        <v>#N/A</v>
      </c>
      <c r="IS7" s="2" t="str">
        <f>'Gene Table'!A3</f>
        <v>A01</v>
      </c>
      <c r="IT7" s="2" t="str">
        <f>'Gene Table'!$C3</f>
        <v>NM_000130</v>
      </c>
      <c r="IU7" s="82" t="str">
        <f>IF(ISNUMBER(L7),L7,"")</f>
        <v/>
      </c>
      <c r="IV7" s="82" t="str">
        <f>IF(ISNUMBER(M7),M7,"")</f>
        <v/>
      </c>
    </row>
    <row r="8" spans="10:256" ht="15" customHeight="1">
      <c r="J8" s="2" t="str">
        <f>'Gene Table'!A4</f>
        <v>A02</v>
      </c>
      <c r="K8" s="2" t="str">
        <f>'Gene Table'!C4</f>
        <v>NM_000506</v>
      </c>
      <c r="L8" s="82" t="e">
        <f>IF(ISNUMBER(Results!E4),Results!E4,NA())</f>
        <v>#N/A</v>
      </c>
      <c r="M8" s="82" t="e">
        <f>IF(ISNUMBER(Results!F4),Results!F4,NA())</f>
        <v>#N/A</v>
      </c>
      <c r="IS8" s="2" t="str">
        <f>'Gene Table'!A4</f>
        <v>A02</v>
      </c>
      <c r="IT8" s="2" t="str">
        <f>'Gene Table'!$C4</f>
        <v>NM_000506</v>
      </c>
      <c r="IU8" s="82" t="str">
        <f aca="true" t="shared" si="0" ref="IU8:IU17">IF(ISNUMBER(L8),L8,"")</f>
        <v/>
      </c>
      <c r="IV8" s="82" t="str">
        <f aca="true" t="shared" si="1" ref="IV8:IV17">IF(ISNUMBER(M8),M8,"")</f>
        <v/>
      </c>
    </row>
    <row r="9" spans="10:256" ht="15" customHeight="1">
      <c r="J9" s="2" t="str">
        <f>'Gene Table'!A5</f>
        <v>A03</v>
      </c>
      <c r="K9" s="2" t="str">
        <f>'Gene Table'!C5</f>
        <v>NM_000044</v>
      </c>
      <c r="L9" s="82" t="e">
        <f>IF(ISNUMBER(Results!E5),Results!E5,NA())</f>
        <v>#N/A</v>
      </c>
      <c r="M9" s="82" t="e">
        <f>IF(ISNUMBER(Results!F5),Results!F5,NA())</f>
        <v>#N/A</v>
      </c>
      <c r="O9" s="49"/>
      <c r="P9" s="49"/>
      <c r="Q9" s="49"/>
      <c r="R9" s="49"/>
      <c r="S9" s="49"/>
      <c r="IS9" s="2" t="str">
        <f>'Gene Table'!A5</f>
        <v>A03</v>
      </c>
      <c r="IT9" s="2" t="str">
        <f>'Gene Table'!$C5</f>
        <v>NM_000044</v>
      </c>
      <c r="IU9" s="82" t="str">
        <f t="shared" si="0"/>
        <v/>
      </c>
      <c r="IV9" s="82" t="str">
        <f t="shared" si="1"/>
        <v/>
      </c>
    </row>
    <row r="10" spans="10:256" ht="15" customHeight="1">
      <c r="J10" s="2" t="str">
        <f>'Gene Table'!A6</f>
        <v>A04</v>
      </c>
      <c r="K10" s="2" t="str">
        <f>'Gene Table'!C6</f>
        <v>NM_004972</v>
      </c>
      <c r="L10" s="82" t="e">
        <f>IF(ISNUMBER(Results!E6),Results!E6,NA())</f>
        <v>#N/A</v>
      </c>
      <c r="M10" s="82" t="e">
        <f>IF(ISNUMBER(Results!F6),Results!F6,NA())</f>
        <v>#N/A</v>
      </c>
      <c r="O10" s="49"/>
      <c r="P10" s="49"/>
      <c r="Q10" s="49"/>
      <c r="R10" s="49"/>
      <c r="S10" s="49"/>
      <c r="IS10" s="2" t="str">
        <f>'Gene Table'!A6</f>
        <v>A04</v>
      </c>
      <c r="IT10" s="2" t="str">
        <f>'Gene Table'!$C6</f>
        <v>NM_004972</v>
      </c>
      <c r="IU10" s="82" t="str">
        <f t="shared" si="0"/>
        <v/>
      </c>
      <c r="IV10" s="82" t="str">
        <f t="shared" si="1"/>
        <v/>
      </c>
    </row>
    <row r="11" spans="10:256" ht="15" customHeight="1">
      <c r="J11" s="2" t="str">
        <f>'Gene Table'!A7</f>
        <v>A05</v>
      </c>
      <c r="K11" s="2" t="str">
        <f>'Gene Table'!C7</f>
        <v>NM_004333</v>
      </c>
      <c r="L11" s="82" t="e">
        <f>IF(ISNUMBER(Results!E7),Results!E7,NA())</f>
        <v>#N/A</v>
      </c>
      <c r="M11" s="82" t="e">
        <f>IF(ISNUMBER(Results!F7),Results!F7,NA())</f>
        <v>#N/A</v>
      </c>
      <c r="O11" s="49"/>
      <c r="P11" s="49"/>
      <c r="Q11" s="49"/>
      <c r="R11" s="49"/>
      <c r="S11" s="49"/>
      <c r="IS11" s="2" t="str">
        <f>'Gene Table'!A7</f>
        <v>A05</v>
      </c>
      <c r="IT11" s="2" t="str">
        <f>'Gene Table'!$C7</f>
        <v>NM_004333</v>
      </c>
      <c r="IU11" s="82" t="str">
        <f t="shared" si="0"/>
        <v/>
      </c>
      <c r="IV11" s="82" t="str">
        <f t="shared" si="1"/>
        <v/>
      </c>
    </row>
    <row r="12" spans="2:256" ht="15" customHeight="1">
      <c r="B12" s="74" t="e">
        <f>IF(MIN(IU7:IV90)&gt;1,10^(2+INT(LOG(MIN(IU7:IV90)))),10^(INT(LOG(MIN(IU7:IV90)))))</f>
        <v>#NUM!</v>
      </c>
      <c r="C12" s="56" t="e">
        <f>B12*'Scatter Plot'!A1</f>
        <v>#NUM!</v>
      </c>
      <c r="D12" s="56" t="e">
        <f>C12</f>
        <v>#NUM!</v>
      </c>
      <c r="E12" s="56" t="e">
        <f>B12</f>
        <v>#NUM!</v>
      </c>
      <c r="F12" s="57" t="e">
        <f>B12</f>
        <v>#NUM!</v>
      </c>
      <c r="J12" s="2" t="str">
        <f>'Gene Table'!A8</f>
        <v>A06</v>
      </c>
      <c r="K12" s="2" t="str">
        <f>'Gene Table'!C8</f>
        <v>NM_005957</v>
      </c>
      <c r="L12" s="82" t="e">
        <f>IF(ISNUMBER(Results!E8),Results!E8,NA())</f>
        <v>#N/A</v>
      </c>
      <c r="M12" s="82" t="e">
        <f>IF(ISNUMBER(Results!F8),Results!F8,NA())</f>
        <v>#N/A</v>
      </c>
      <c r="O12" s="49"/>
      <c r="P12" s="49"/>
      <c r="Q12" s="49"/>
      <c r="R12" s="49"/>
      <c r="S12" s="49"/>
      <c r="IS12" s="2" t="str">
        <f>'Gene Table'!A8</f>
        <v>A06</v>
      </c>
      <c r="IT12" s="2" t="str">
        <f>'Gene Table'!$C8</f>
        <v>NM_005957</v>
      </c>
      <c r="IU12" s="82" t="str">
        <f t="shared" si="0"/>
        <v/>
      </c>
      <c r="IV12" s="82" t="str">
        <f t="shared" si="1"/>
        <v/>
      </c>
    </row>
    <row r="13" spans="2:256" ht="15" customHeight="1">
      <c r="B13" s="75" t="e">
        <f>IF(MAX(IU7:IV90)&gt;1,10^(2+INT(LOG(MAX(IU7:IV90)))),10^(INT(LOG(MAX(IU7:IV90)))+1))</f>
        <v>#NUM!</v>
      </c>
      <c r="C13" s="63" t="e">
        <f>B13*'Scatter Plot'!A1</f>
        <v>#NUM!</v>
      </c>
      <c r="D13" s="63" t="e">
        <f>C13</f>
        <v>#NUM!</v>
      </c>
      <c r="E13" s="63" t="e">
        <f>B13</f>
        <v>#NUM!</v>
      </c>
      <c r="F13" s="64" t="e">
        <f>B13</f>
        <v>#NUM!</v>
      </c>
      <c r="J13" s="2" t="str">
        <f>'Gene Table'!A9</f>
        <v>A07</v>
      </c>
      <c r="K13" s="2" t="str">
        <f>'Gene Table'!C9</f>
        <v>NM_000594</v>
      </c>
      <c r="L13" s="82" t="e">
        <f>IF(ISNUMBER(Results!E9),Results!E9,NA())</f>
        <v>#N/A</v>
      </c>
      <c r="M13" s="82" t="e">
        <f>IF(ISNUMBER(Results!F9),Results!F9,NA())</f>
        <v>#N/A</v>
      </c>
      <c r="O13" s="49"/>
      <c r="P13" s="49"/>
      <c r="Q13" s="49"/>
      <c r="R13" s="49"/>
      <c r="S13" s="49"/>
      <c r="IS13" s="2" t="str">
        <f>'Gene Table'!A9</f>
        <v>A07</v>
      </c>
      <c r="IT13" s="2" t="str">
        <f>'Gene Table'!$C9</f>
        <v>NM_000594</v>
      </c>
      <c r="IU13" s="82" t="str">
        <f t="shared" si="0"/>
        <v/>
      </c>
      <c r="IV13" s="82" t="str">
        <f t="shared" si="1"/>
        <v/>
      </c>
    </row>
    <row r="14" spans="10:256" ht="15" customHeight="1">
      <c r="J14" s="2" t="str">
        <f>'Gene Table'!A10</f>
        <v>A08</v>
      </c>
      <c r="K14" s="2" t="str">
        <f>'Gene Table'!C10</f>
        <v>NM_000572</v>
      </c>
      <c r="L14" s="82" t="e">
        <f>IF(ISNUMBER(Results!E10),Results!E10,NA())</f>
        <v>#N/A</v>
      </c>
      <c r="M14" s="82" t="e">
        <f>IF(ISNUMBER(Results!F10),Results!F10,NA())</f>
        <v>#N/A</v>
      </c>
      <c r="O14" s="49"/>
      <c r="P14" s="49"/>
      <c r="Q14" s="49"/>
      <c r="R14" s="49"/>
      <c r="S14" s="49"/>
      <c r="IS14" s="2" t="str">
        <f>'Gene Table'!A10</f>
        <v>A08</v>
      </c>
      <c r="IT14" s="2" t="str">
        <f>'Gene Table'!$C10</f>
        <v>NM_000572</v>
      </c>
      <c r="IU14" s="82" t="str">
        <f t="shared" si="0"/>
        <v/>
      </c>
      <c r="IV14" s="82" t="str">
        <f t="shared" si="1"/>
        <v/>
      </c>
    </row>
    <row r="15" spans="10:256" ht="15" customHeight="1">
      <c r="J15" s="2" t="str">
        <f>'Gene Table'!A11</f>
        <v>A09</v>
      </c>
      <c r="K15" s="2" t="str">
        <f>'Gene Table'!C11</f>
        <v>NM_000414</v>
      </c>
      <c r="L15" s="82" t="e">
        <f>IF(ISNUMBER(Results!E11),Results!E11,NA())</f>
        <v>#N/A</v>
      </c>
      <c r="M15" s="82" t="e">
        <f>IF(ISNUMBER(Results!F11),Results!F11,NA())</f>
        <v>#N/A</v>
      </c>
      <c r="O15" s="49"/>
      <c r="P15" s="49"/>
      <c r="Q15" s="49"/>
      <c r="R15" s="49"/>
      <c r="S15" s="49"/>
      <c r="IS15" s="2" t="str">
        <f>'Gene Table'!A11</f>
        <v>A09</v>
      </c>
      <c r="IT15" s="2" t="str">
        <f>'Gene Table'!$C11</f>
        <v>NM_000414</v>
      </c>
      <c r="IU15" s="82" t="str">
        <f t="shared" si="0"/>
        <v/>
      </c>
      <c r="IV15" s="82" t="str">
        <f t="shared" si="1"/>
        <v/>
      </c>
    </row>
    <row r="16" spans="10:256" ht="15" customHeight="1">
      <c r="J16" s="2" t="str">
        <f>'Gene Table'!A12</f>
        <v>A10</v>
      </c>
      <c r="K16" s="2" t="str">
        <f>'Gene Table'!C12</f>
        <v>NM_000413</v>
      </c>
      <c r="L16" s="82" t="e">
        <f>IF(ISNUMBER(Results!E12),Results!E12,NA())</f>
        <v>#N/A</v>
      </c>
      <c r="M16" s="82" t="e">
        <f>IF(ISNUMBER(Results!F12),Results!F12,NA())</f>
        <v>#N/A</v>
      </c>
      <c r="O16" s="49"/>
      <c r="P16" s="49"/>
      <c r="Q16" s="49"/>
      <c r="R16" s="49"/>
      <c r="S16" s="49"/>
      <c r="IS16" s="2" t="str">
        <f>'Gene Table'!A12</f>
        <v>A10</v>
      </c>
      <c r="IT16" s="2" t="str">
        <f>'Gene Table'!$C12</f>
        <v>NM_000413</v>
      </c>
      <c r="IU16" s="82" t="str">
        <f t="shared" si="0"/>
        <v/>
      </c>
      <c r="IV16" s="82" t="str">
        <f t="shared" si="1"/>
        <v/>
      </c>
    </row>
    <row r="17" spans="10:256" ht="15" customHeight="1">
      <c r="J17" s="2" t="str">
        <f>'Gene Table'!A13</f>
        <v>A11</v>
      </c>
      <c r="K17" s="2" t="str">
        <f>'Gene Table'!C13</f>
        <v>NM_000777</v>
      </c>
      <c r="L17" s="82" t="e">
        <f>IF(ISNUMBER(Results!E13),Results!E13,NA())</f>
        <v>#N/A</v>
      </c>
      <c r="M17" s="82" t="e">
        <f>IF(ISNUMBER(Results!F13),Results!F13,NA())</f>
        <v>#N/A</v>
      </c>
      <c r="O17" s="49"/>
      <c r="P17" s="49"/>
      <c r="Q17" s="49"/>
      <c r="R17" s="49"/>
      <c r="S17" s="49"/>
      <c r="IS17" s="2" t="str">
        <f>'Gene Table'!A13</f>
        <v>A11</v>
      </c>
      <c r="IT17" s="2" t="str">
        <f>'Gene Table'!$C13</f>
        <v>NM_000777</v>
      </c>
      <c r="IU17" s="82" t="str">
        <f t="shared" si="0"/>
        <v/>
      </c>
      <c r="IV17" s="82" t="str">
        <f t="shared" si="1"/>
        <v/>
      </c>
    </row>
    <row r="18" spans="10:256" ht="15" customHeight="1">
      <c r="J18" s="2" t="str">
        <f>'Gene Table'!A14</f>
        <v>A12</v>
      </c>
      <c r="K18" s="2" t="str">
        <f>'Gene Table'!C14</f>
        <v>NM_000499</v>
      </c>
      <c r="L18" s="82" t="e">
        <f>IF(ISNUMBER(Results!E14),Results!E14,NA())</f>
        <v>#N/A</v>
      </c>
      <c r="M18" s="82" t="e">
        <f>IF(ISNUMBER(Results!F14),Results!F14,NA())</f>
        <v>#N/A</v>
      </c>
      <c r="O18" s="49"/>
      <c r="P18" s="49"/>
      <c r="Q18" s="49"/>
      <c r="R18" s="49"/>
      <c r="S18" s="49"/>
      <c r="IS18" s="2" t="str">
        <f>'Gene Table'!A14</f>
        <v>A12</v>
      </c>
      <c r="IT18" s="2" t="str">
        <f>'Gene Table'!$C14</f>
        <v>NM_000499</v>
      </c>
      <c r="IU18" s="82" t="str">
        <f aca="true" t="shared" si="2" ref="IU18:IU81">IF(ISNUMBER(L18),L18,"")</f>
        <v/>
      </c>
      <c r="IV18" s="82" t="str">
        <f aca="true" t="shared" si="3" ref="IV18:IV81">IF(ISNUMBER(M18),M18,"")</f>
        <v/>
      </c>
    </row>
    <row r="19" spans="10:256" ht="15" customHeight="1">
      <c r="J19" s="2" t="str">
        <f>'Gene Table'!A15</f>
        <v>B01</v>
      </c>
      <c r="K19" s="2" t="str">
        <f>'Gene Table'!C15</f>
        <v>NM_000660</v>
      </c>
      <c r="L19" s="82" t="e">
        <f>IF(ISNUMBER(Results!E15),Results!E15,NA())</f>
        <v>#N/A</v>
      </c>
      <c r="M19" s="82" t="e">
        <f>IF(ISNUMBER(Results!F15),Results!F15,NA())</f>
        <v>#N/A</v>
      </c>
      <c r="O19" s="49"/>
      <c r="P19" s="49"/>
      <c r="Q19" s="49"/>
      <c r="R19" s="49"/>
      <c r="S19" s="49"/>
      <c r="IS19" s="2" t="str">
        <f>'Gene Table'!A15</f>
        <v>B01</v>
      </c>
      <c r="IT19" s="2" t="str">
        <f>'Gene Table'!$C15</f>
        <v>NM_000660</v>
      </c>
      <c r="IU19" s="82" t="str">
        <f t="shared" si="2"/>
        <v/>
      </c>
      <c r="IV19" s="82" t="str">
        <f t="shared" si="3"/>
        <v/>
      </c>
    </row>
    <row r="20" spans="10:256" ht="15" customHeight="1">
      <c r="J20" s="2" t="str">
        <f>'Gene Table'!A16</f>
        <v>B02</v>
      </c>
      <c r="K20" s="2" t="str">
        <f>'Gene Table'!C16</f>
        <v>NM_003994</v>
      </c>
      <c r="L20" s="82" t="e">
        <f>IF(ISNUMBER(Results!E16),Results!E16,NA())</f>
        <v>#N/A</v>
      </c>
      <c r="M20" s="82" t="e">
        <f>IF(ISNUMBER(Results!F16),Results!F16,NA())</f>
        <v>#N/A</v>
      </c>
      <c r="O20" s="49"/>
      <c r="P20" s="49"/>
      <c r="Q20" s="49"/>
      <c r="R20" s="49"/>
      <c r="S20" s="49"/>
      <c r="IS20" s="2" t="str">
        <f>'Gene Table'!A16</f>
        <v>B02</v>
      </c>
      <c r="IT20" s="2" t="str">
        <f>'Gene Table'!$C16</f>
        <v>NM_003994</v>
      </c>
      <c r="IU20" s="82" t="str">
        <f t="shared" si="2"/>
        <v/>
      </c>
      <c r="IV20" s="82" t="str">
        <f t="shared" si="3"/>
        <v/>
      </c>
    </row>
    <row r="21" spans="10:256" ht="15" customHeight="1">
      <c r="J21" s="2" t="str">
        <f>'Gene Table'!A17</f>
        <v>B03</v>
      </c>
      <c r="K21" s="2" t="str">
        <f>'Gene Table'!C17</f>
        <v>NM_000618</v>
      </c>
      <c r="L21" s="82" t="e">
        <f>IF(ISNUMBER(Results!E17),Results!E17,NA())</f>
        <v>#N/A</v>
      </c>
      <c r="M21" s="82" t="e">
        <f>IF(ISNUMBER(Results!F17),Results!F17,NA())</f>
        <v>#N/A</v>
      </c>
      <c r="O21" s="49"/>
      <c r="P21" s="49"/>
      <c r="Q21" s="49"/>
      <c r="R21" s="49"/>
      <c r="S21" s="49"/>
      <c r="IS21" s="2" t="str">
        <f>'Gene Table'!A17</f>
        <v>B03</v>
      </c>
      <c r="IT21" s="2" t="str">
        <f>'Gene Table'!$C17</f>
        <v>NM_000618</v>
      </c>
      <c r="IU21" s="82" t="str">
        <f t="shared" si="2"/>
        <v/>
      </c>
      <c r="IV21" s="82" t="str">
        <f t="shared" si="3"/>
        <v/>
      </c>
    </row>
    <row r="22" spans="10:256" ht="15" customHeight="1">
      <c r="J22" s="2" t="str">
        <f>'Gene Table'!A18</f>
        <v>B04</v>
      </c>
      <c r="K22" s="2" t="str">
        <f>'Gene Table'!C18</f>
        <v>NM_000102</v>
      </c>
      <c r="L22" s="82" t="e">
        <f>IF(ISNUMBER(Results!E18),Results!E18,NA())</f>
        <v>#N/A</v>
      </c>
      <c r="M22" s="82" t="e">
        <f>IF(ISNUMBER(Results!F18),Results!F18,NA())</f>
        <v>#N/A</v>
      </c>
      <c r="O22" s="49"/>
      <c r="P22" s="49"/>
      <c r="Q22" s="49"/>
      <c r="R22" s="49"/>
      <c r="S22" s="49"/>
      <c r="IS22" s="2" t="str">
        <f>'Gene Table'!A18</f>
        <v>B04</v>
      </c>
      <c r="IT22" s="2" t="str">
        <f>'Gene Table'!$C18</f>
        <v>NM_000102</v>
      </c>
      <c r="IU22" s="82" t="str">
        <f t="shared" si="2"/>
        <v/>
      </c>
      <c r="IV22" s="82" t="str">
        <f t="shared" si="3"/>
        <v/>
      </c>
    </row>
    <row r="23" spans="10:256" ht="15" customHeight="1">
      <c r="J23" s="2" t="str">
        <f>'Gene Table'!A19</f>
        <v>B05</v>
      </c>
      <c r="K23" s="2" t="str">
        <f>'Gene Table'!C19</f>
        <v>NM_000104</v>
      </c>
      <c r="L23" s="82" t="e">
        <f>IF(ISNUMBER(Results!E19),Results!E19,NA())</f>
        <v>#N/A</v>
      </c>
      <c r="M23" s="82" t="e">
        <f>IF(ISNUMBER(Results!F19),Results!F19,NA())</f>
        <v>#N/A</v>
      </c>
      <c r="O23" s="49"/>
      <c r="P23" s="49"/>
      <c r="Q23" s="49"/>
      <c r="R23" s="49"/>
      <c r="S23" s="49"/>
      <c r="IS23" s="2" t="str">
        <f>'Gene Table'!A19</f>
        <v>B05</v>
      </c>
      <c r="IT23" s="2" t="str">
        <f>'Gene Table'!$C19</f>
        <v>NM_000104</v>
      </c>
      <c r="IU23" s="82" t="str">
        <f t="shared" si="2"/>
        <v/>
      </c>
      <c r="IV23" s="82" t="str">
        <f t="shared" si="3"/>
        <v/>
      </c>
    </row>
    <row r="24" spans="10:256" ht="15" customHeight="1">
      <c r="J24" s="2" t="str">
        <f>'Gene Table'!A20</f>
        <v>B06</v>
      </c>
      <c r="K24" s="2" t="str">
        <f>'Gene Table'!C20</f>
        <v>BC008403</v>
      </c>
      <c r="L24" s="82" t="e">
        <f>IF(ISNUMBER(Results!E20),Results!E20,NA())</f>
        <v>#N/A</v>
      </c>
      <c r="M24" s="82" t="e">
        <f>IF(ISNUMBER(Results!F20),Results!F20,NA())</f>
        <v>#N/A</v>
      </c>
      <c r="O24" s="49"/>
      <c r="P24" s="49"/>
      <c r="Q24" s="49"/>
      <c r="R24" s="49"/>
      <c r="S24" s="49"/>
      <c r="IS24" s="2" t="str">
        <f>'Gene Table'!A20</f>
        <v>B06</v>
      </c>
      <c r="IT24" s="2" t="str">
        <f>'Gene Table'!$C20</f>
        <v>BC008403</v>
      </c>
      <c r="IU24" s="82" t="str">
        <f t="shared" si="2"/>
        <v/>
      </c>
      <c r="IV24" s="82" t="str">
        <f t="shared" si="3"/>
        <v/>
      </c>
    </row>
    <row r="25" spans="10:256" ht="15" customHeight="1">
      <c r="J25" s="2" t="str">
        <f>'Gene Table'!A21</f>
        <v>B07</v>
      </c>
      <c r="K25" s="2" t="str">
        <f>'Gene Table'!C21</f>
        <v>NM_001785</v>
      </c>
      <c r="L25" s="82" t="e">
        <f>IF(ISNUMBER(Results!E21),Results!E21,NA())</f>
        <v>#N/A</v>
      </c>
      <c r="M25" s="82" t="e">
        <f>IF(ISNUMBER(Results!F21),Results!F21,NA())</f>
        <v>#N/A</v>
      </c>
      <c r="O25" s="49"/>
      <c r="P25" s="49"/>
      <c r="Q25" s="49"/>
      <c r="R25" s="49"/>
      <c r="S25" s="49"/>
      <c r="IS25" s="2" t="str">
        <f>'Gene Table'!A21</f>
        <v>B07</v>
      </c>
      <c r="IT25" s="2" t="str">
        <f>'Gene Table'!$C21</f>
        <v>NM_001785</v>
      </c>
      <c r="IU25" s="82" t="str">
        <f t="shared" si="2"/>
        <v/>
      </c>
      <c r="IV25" s="82" t="str">
        <f t="shared" si="3"/>
        <v/>
      </c>
    </row>
    <row r="26" spans="10:256" ht="15" customHeight="1">
      <c r="J26" s="2" t="str">
        <f>'Gene Table'!A22</f>
        <v>B08</v>
      </c>
      <c r="K26" s="2" t="str">
        <f>'Gene Table'!C22</f>
        <v>NM_003921</v>
      </c>
      <c r="L26" s="82" t="e">
        <f>IF(ISNUMBER(Results!E22),Results!E22,NA())</f>
        <v>#N/A</v>
      </c>
      <c r="M26" s="82" t="e">
        <f>IF(ISNUMBER(Results!F22),Results!F22,NA())</f>
        <v>#N/A</v>
      </c>
      <c r="O26" s="49"/>
      <c r="P26" s="49"/>
      <c r="Q26" s="49"/>
      <c r="R26" s="49"/>
      <c r="S26" s="49"/>
      <c r="IS26" s="2" t="str">
        <f>'Gene Table'!A22</f>
        <v>B08</v>
      </c>
      <c r="IT26" s="2" t="str">
        <f>'Gene Table'!$C22</f>
        <v>NM_003921</v>
      </c>
      <c r="IU26" s="82" t="str">
        <f t="shared" si="2"/>
        <v/>
      </c>
      <c r="IV26" s="82" t="str">
        <f t="shared" si="3"/>
        <v/>
      </c>
    </row>
    <row r="27" spans="10:256" ht="15" customHeight="1">
      <c r="J27" s="2" t="str">
        <f>'Gene Table'!A23</f>
        <v>B09</v>
      </c>
      <c r="K27" s="2" t="str">
        <f>'Gene Table'!C23</f>
        <v>NM_030782</v>
      </c>
      <c r="L27" s="82" t="e">
        <f>IF(ISNUMBER(Results!E23),Results!E23,NA())</f>
        <v>#N/A</v>
      </c>
      <c r="M27" s="82" t="e">
        <f>IF(ISNUMBER(Results!F23),Results!F23,NA())</f>
        <v>#N/A</v>
      </c>
      <c r="O27" s="49"/>
      <c r="P27" s="49"/>
      <c r="Q27" s="49"/>
      <c r="R27" s="49"/>
      <c r="S27" s="49"/>
      <c r="IS27" s="2" t="str">
        <f>'Gene Table'!A23</f>
        <v>B09</v>
      </c>
      <c r="IT27" s="2" t="str">
        <f>'Gene Table'!$C23</f>
        <v>NM_030782</v>
      </c>
      <c r="IU27" s="82" t="str">
        <f t="shared" si="2"/>
        <v/>
      </c>
      <c r="IV27" s="82" t="str">
        <f t="shared" si="3"/>
        <v/>
      </c>
    </row>
    <row r="28" spans="10:256" ht="15" customHeight="1">
      <c r="J28" s="2" t="str">
        <f>'Gene Table'!A24</f>
        <v>B10</v>
      </c>
      <c r="K28" s="2" t="str">
        <f>'Gene Table'!C24</f>
        <v>NM_006297</v>
      </c>
      <c r="L28" s="82" t="e">
        <f>IF(ISNUMBER(Results!E24),Results!E24,NA())</f>
        <v>#N/A</v>
      </c>
      <c r="M28" s="82" t="e">
        <f>IF(ISNUMBER(Results!F24),Results!F24,NA())</f>
        <v>#N/A</v>
      </c>
      <c r="O28" s="49"/>
      <c r="P28" s="49"/>
      <c r="Q28" s="49"/>
      <c r="R28" s="49"/>
      <c r="S28" s="49"/>
      <c r="IS28" s="2" t="str">
        <f>'Gene Table'!A24</f>
        <v>B10</v>
      </c>
      <c r="IT28" s="2" t="str">
        <f>'Gene Table'!$C24</f>
        <v>NM_006297</v>
      </c>
      <c r="IU28" s="82" t="str">
        <f t="shared" si="2"/>
        <v/>
      </c>
      <c r="IV28" s="82" t="str">
        <f t="shared" si="3"/>
        <v/>
      </c>
    </row>
    <row r="29" spans="10:256" ht="15" customHeight="1">
      <c r="J29" s="2" t="str">
        <f>'Gene Table'!A25</f>
        <v>B11</v>
      </c>
      <c r="K29" s="2" t="str">
        <f>'Gene Table'!C25</f>
        <v>NM_001025366</v>
      </c>
      <c r="L29" s="82" t="e">
        <f>IF(ISNUMBER(Results!E25),Results!E25,NA())</f>
        <v>#N/A</v>
      </c>
      <c r="M29" s="82" t="e">
        <f>IF(ISNUMBER(Results!F25),Results!F25,NA())</f>
        <v>#N/A</v>
      </c>
      <c r="O29" s="49"/>
      <c r="P29" s="49"/>
      <c r="Q29" s="49"/>
      <c r="R29" s="49"/>
      <c r="S29" s="49"/>
      <c r="IS29" s="2" t="str">
        <f>'Gene Table'!A25</f>
        <v>B11</v>
      </c>
      <c r="IT29" s="2" t="str">
        <f>'Gene Table'!$C25</f>
        <v>NM_001025366</v>
      </c>
      <c r="IU29" s="82" t="str">
        <f t="shared" si="2"/>
        <v/>
      </c>
      <c r="IV29" s="82" t="str">
        <f t="shared" si="3"/>
        <v/>
      </c>
    </row>
    <row r="30" spans="10:256" ht="15" customHeight="1">
      <c r="J30" s="2" t="str">
        <f>'Gene Table'!A26</f>
        <v>B12</v>
      </c>
      <c r="K30" s="2" t="str">
        <f>'Gene Table'!C26</f>
        <v>NM_177536</v>
      </c>
      <c r="L30" s="82" t="e">
        <f>IF(ISNUMBER(Results!E26),Results!E26,NA())</f>
        <v>#N/A</v>
      </c>
      <c r="M30" s="82" t="e">
        <f>IF(ISNUMBER(Results!F26),Results!F26,NA())</f>
        <v>#N/A</v>
      </c>
      <c r="O30" s="49"/>
      <c r="P30" s="49"/>
      <c r="Q30" s="49"/>
      <c r="R30" s="49"/>
      <c r="S30" s="49"/>
      <c r="IS30" s="2" t="str">
        <f>'Gene Table'!A26</f>
        <v>B12</v>
      </c>
      <c r="IT30" s="2" t="str">
        <f>'Gene Table'!$C26</f>
        <v>NM_177536</v>
      </c>
      <c r="IU30" s="82" t="str">
        <f t="shared" si="2"/>
        <v/>
      </c>
      <c r="IV30" s="82" t="str">
        <f t="shared" si="3"/>
        <v/>
      </c>
    </row>
    <row r="31" spans="10:256" ht="15" customHeight="1">
      <c r="J31" s="2" t="str">
        <f>'Gene Table'!A27</f>
        <v>C01</v>
      </c>
      <c r="K31" s="2" t="str">
        <f>'Gene Table'!C27</f>
        <v>NM_005420</v>
      </c>
      <c r="L31" s="82" t="e">
        <f>IF(ISNUMBER(Results!E27),Results!E27,NA())</f>
        <v>#N/A</v>
      </c>
      <c r="M31" s="82" t="e">
        <f>IF(ISNUMBER(Results!F27),Results!F27,NA())</f>
        <v>#N/A</v>
      </c>
      <c r="O31" s="49"/>
      <c r="P31" s="49"/>
      <c r="Q31" s="49"/>
      <c r="R31" s="49"/>
      <c r="S31" s="49"/>
      <c r="IS31" s="2" t="str">
        <f>'Gene Table'!A27</f>
        <v>C01</v>
      </c>
      <c r="IT31" s="2" t="str">
        <f>'Gene Table'!$C27</f>
        <v>NM_005420</v>
      </c>
      <c r="IU31" s="82" t="str">
        <f t="shared" si="2"/>
        <v/>
      </c>
      <c r="IV31" s="82" t="str">
        <f t="shared" si="3"/>
        <v/>
      </c>
    </row>
    <row r="32" spans="10:256" ht="15" customHeight="1">
      <c r="J32" s="2" t="str">
        <f>'Gene Table'!A28</f>
        <v>C02</v>
      </c>
      <c r="K32" s="2" t="str">
        <f>'Gene Table'!C28</f>
        <v>NM_000386</v>
      </c>
      <c r="L32" s="82" t="e">
        <f>IF(ISNUMBER(Results!E28),Results!E28,NA())</f>
        <v>#N/A</v>
      </c>
      <c r="M32" s="82" t="e">
        <f>IF(ISNUMBER(Results!F28),Results!F28,NA())</f>
        <v>#N/A</v>
      </c>
      <c r="O32" s="49"/>
      <c r="P32" s="49"/>
      <c r="Q32" s="49"/>
      <c r="R32" s="49"/>
      <c r="S32" s="49"/>
      <c r="IS32" s="2" t="str">
        <f>'Gene Table'!A28</f>
        <v>C02</v>
      </c>
      <c r="IT32" s="2" t="str">
        <f>'Gene Table'!$C28</f>
        <v>NM_000386</v>
      </c>
      <c r="IU32" s="82" t="str">
        <f t="shared" si="2"/>
        <v/>
      </c>
      <c r="IV32" s="82" t="str">
        <f t="shared" si="3"/>
        <v/>
      </c>
    </row>
    <row r="33" spans="10:256" ht="15" customHeight="1">
      <c r="J33" s="2" t="str">
        <f>'Gene Table'!A29</f>
        <v>C03</v>
      </c>
      <c r="K33" s="2" t="str">
        <f>'Gene Table'!C29</f>
        <v>NM_021975</v>
      </c>
      <c r="L33" s="82" t="e">
        <f>IF(ISNUMBER(Results!E29),Results!E29,NA())</f>
        <v>#N/A</v>
      </c>
      <c r="M33" s="82" t="e">
        <f>IF(ISNUMBER(Results!F29),Results!F29,NA())</f>
        <v>#N/A</v>
      </c>
      <c r="O33" s="49"/>
      <c r="P33" s="49"/>
      <c r="Q33" s="49"/>
      <c r="R33" s="49"/>
      <c r="S33" s="49"/>
      <c r="IS33" s="2" t="str">
        <f>'Gene Table'!A29</f>
        <v>C03</v>
      </c>
      <c r="IT33" s="2" t="str">
        <f>'Gene Table'!$C29</f>
        <v>NM_021975</v>
      </c>
      <c r="IU33" s="82" t="str">
        <f t="shared" si="2"/>
        <v/>
      </c>
      <c r="IV33" s="82" t="str">
        <f t="shared" si="3"/>
        <v/>
      </c>
    </row>
    <row r="34" spans="10:256" ht="15" customHeight="1">
      <c r="J34" s="2" t="str">
        <f>'Gene Table'!A30</f>
        <v>C04</v>
      </c>
      <c r="K34" s="2" t="str">
        <f>'Gene Table'!C30</f>
        <v>NM_001188</v>
      </c>
      <c r="L34" s="82" t="e">
        <f>IF(ISNUMBER(Results!E30),Results!E30,NA())</f>
        <v>#N/A</v>
      </c>
      <c r="M34" s="82" t="e">
        <f>IF(ISNUMBER(Results!F30),Results!F30,NA())</f>
        <v>#N/A</v>
      </c>
      <c r="O34" s="49"/>
      <c r="P34" s="49"/>
      <c r="Q34" s="49"/>
      <c r="R34" s="49"/>
      <c r="S34" s="49"/>
      <c r="IS34" s="2" t="str">
        <f>'Gene Table'!A30</f>
        <v>C04</v>
      </c>
      <c r="IT34" s="2" t="str">
        <f>'Gene Table'!$C30</f>
        <v>NM_001188</v>
      </c>
      <c r="IU34" s="82" t="str">
        <f t="shared" si="2"/>
        <v/>
      </c>
      <c r="IV34" s="82" t="str">
        <f t="shared" si="3"/>
        <v/>
      </c>
    </row>
    <row r="35" spans="10:256" ht="15" customHeight="1">
      <c r="J35" s="2" t="str">
        <f>'Gene Table'!A31</f>
        <v>C05</v>
      </c>
      <c r="K35" s="2" t="str">
        <f>'Gene Table'!C31</f>
        <v>NM_018179</v>
      </c>
      <c r="L35" s="82" t="e">
        <f>IF(ISNUMBER(Results!E31),Results!E31,NA())</f>
        <v>#N/A</v>
      </c>
      <c r="M35" s="82" t="e">
        <f>IF(ISNUMBER(Results!F31),Results!F31,NA())</f>
        <v>#N/A</v>
      </c>
      <c r="O35" s="49"/>
      <c r="P35" s="49"/>
      <c r="Q35" s="49"/>
      <c r="R35" s="49"/>
      <c r="S35" s="49"/>
      <c r="IS35" s="2" t="str">
        <f>'Gene Table'!A31</f>
        <v>C05</v>
      </c>
      <c r="IT35" s="2" t="str">
        <f>'Gene Table'!$C31</f>
        <v>NM_018179</v>
      </c>
      <c r="IU35" s="82" t="str">
        <f t="shared" si="2"/>
        <v/>
      </c>
      <c r="IV35" s="82" t="str">
        <f t="shared" si="3"/>
        <v/>
      </c>
    </row>
    <row r="36" spans="10:256" ht="15" customHeight="1">
      <c r="J36" s="2" t="str">
        <f>'Gene Table'!A32</f>
        <v>C06</v>
      </c>
      <c r="K36" s="2" t="str">
        <f>'Gene Table'!C32</f>
        <v>NM_000602</v>
      </c>
      <c r="L36" s="82" t="e">
        <f>IF(ISNUMBER(Results!E32),Results!E32,NA())</f>
        <v>#N/A</v>
      </c>
      <c r="M36" s="82" t="e">
        <f>IF(ISNUMBER(Results!F32),Results!F32,NA())</f>
        <v>#N/A</v>
      </c>
      <c r="O36" s="49"/>
      <c r="P36" s="49"/>
      <c r="Q36" s="49"/>
      <c r="R36" s="49"/>
      <c r="S36" s="49"/>
      <c r="IS36" s="2" t="str">
        <f>'Gene Table'!A32</f>
        <v>C06</v>
      </c>
      <c r="IT36" s="2" t="str">
        <f>'Gene Table'!$C32</f>
        <v>NM_000602</v>
      </c>
      <c r="IU36" s="82" t="str">
        <f t="shared" si="2"/>
        <v/>
      </c>
      <c r="IV36" s="82" t="str">
        <f t="shared" si="3"/>
        <v/>
      </c>
    </row>
    <row r="37" spans="10:256" ht="15" customHeight="1">
      <c r="J37" s="2" t="str">
        <f>'Gene Table'!A33</f>
        <v>C07</v>
      </c>
      <c r="K37" s="2" t="str">
        <f>'Gene Table'!C33</f>
        <v>NM_004994</v>
      </c>
      <c r="L37" s="82" t="e">
        <f>IF(ISNUMBER(Results!E33),Results!E33,NA())</f>
        <v>#N/A</v>
      </c>
      <c r="M37" s="82" t="e">
        <f>IF(ISNUMBER(Results!F33),Results!F33,NA())</f>
        <v>#N/A</v>
      </c>
      <c r="O37" s="49"/>
      <c r="P37" s="49"/>
      <c r="Q37" s="49"/>
      <c r="R37" s="49"/>
      <c r="S37" s="49"/>
      <c r="IS37" s="2" t="str">
        <f>'Gene Table'!A33</f>
        <v>C07</v>
      </c>
      <c r="IT37" s="2" t="str">
        <f>'Gene Table'!$C33</f>
        <v>NM_004994</v>
      </c>
      <c r="IU37" s="82" t="str">
        <f t="shared" si="2"/>
        <v/>
      </c>
      <c r="IV37" s="82" t="str">
        <f t="shared" si="3"/>
        <v/>
      </c>
    </row>
    <row r="38" spans="10:256" ht="15" customHeight="1">
      <c r="J38" s="2" t="str">
        <f>'Gene Table'!A34</f>
        <v>C08</v>
      </c>
      <c r="K38" s="2" t="str">
        <f>'Gene Table'!C34</f>
        <v>NM_002422</v>
      </c>
      <c r="L38" s="82" t="e">
        <f>IF(ISNUMBER(Results!E34),Results!E34,NA())</f>
        <v>#N/A</v>
      </c>
      <c r="M38" s="82" t="e">
        <f>IF(ISNUMBER(Results!F34),Results!F34,NA())</f>
        <v>#N/A</v>
      </c>
      <c r="O38" s="49"/>
      <c r="P38" s="49"/>
      <c r="Q38" s="49"/>
      <c r="R38" s="49"/>
      <c r="S38" s="49"/>
      <c r="IS38" s="2" t="str">
        <f>'Gene Table'!A34</f>
        <v>C08</v>
      </c>
      <c r="IT38" s="2" t="str">
        <f>'Gene Table'!$C34</f>
        <v>NM_002422</v>
      </c>
      <c r="IU38" s="82" t="str">
        <f t="shared" si="2"/>
        <v/>
      </c>
      <c r="IV38" s="82" t="str">
        <f t="shared" si="3"/>
        <v/>
      </c>
    </row>
    <row r="39" spans="10:256" ht="15" customHeight="1">
      <c r="J39" s="2" t="str">
        <f>'Gene Table'!A35</f>
        <v>C09</v>
      </c>
      <c r="K39" s="2" t="str">
        <f>'Gene Table'!C35</f>
        <v>NM_002421</v>
      </c>
      <c r="L39" s="82" t="e">
        <f>IF(ISNUMBER(Results!E35),Results!E35,NA())</f>
        <v>#N/A</v>
      </c>
      <c r="M39" s="82" t="e">
        <f>IF(ISNUMBER(Results!F35),Results!F35,NA())</f>
        <v>#N/A</v>
      </c>
      <c r="O39" s="49"/>
      <c r="P39" s="49"/>
      <c r="Q39" s="49"/>
      <c r="R39" s="49"/>
      <c r="S39" s="49"/>
      <c r="IS39" s="2" t="str">
        <f>'Gene Table'!A35</f>
        <v>C09</v>
      </c>
      <c r="IT39" s="2" t="str">
        <f>'Gene Table'!$C35</f>
        <v>NM_002421</v>
      </c>
      <c r="IU39" s="82" t="str">
        <f t="shared" si="2"/>
        <v/>
      </c>
      <c r="IV39" s="82" t="str">
        <f t="shared" si="3"/>
        <v/>
      </c>
    </row>
    <row r="40" spans="10:256" ht="15" customHeight="1">
      <c r="J40" s="2" t="str">
        <f>'Gene Table'!A36</f>
        <v>C10</v>
      </c>
      <c r="K40" s="2" t="str">
        <f>'Gene Table'!C36</f>
        <v>NM_005359</v>
      </c>
      <c r="L40" s="82" t="e">
        <f>IF(ISNUMBER(Results!E36),Results!E36,NA())</f>
        <v>#N/A</v>
      </c>
      <c r="M40" s="82" t="e">
        <f>IF(ISNUMBER(Results!F36),Results!F36,NA())</f>
        <v>#N/A</v>
      </c>
      <c r="O40" s="49"/>
      <c r="P40" s="49"/>
      <c r="Q40" s="49"/>
      <c r="R40" s="49"/>
      <c r="S40" s="49"/>
      <c r="IS40" s="2" t="str">
        <f>'Gene Table'!A36</f>
        <v>C10</v>
      </c>
      <c r="IT40" s="2" t="str">
        <f>'Gene Table'!$C36</f>
        <v>NM_005359</v>
      </c>
      <c r="IU40" s="82" t="str">
        <f t="shared" si="2"/>
        <v/>
      </c>
      <c r="IV40" s="82" t="str">
        <f t="shared" si="3"/>
        <v/>
      </c>
    </row>
    <row r="41" spans="10:256" ht="15" customHeight="1">
      <c r="J41" s="2" t="str">
        <f>'Gene Table'!A37</f>
        <v>C11</v>
      </c>
      <c r="K41" s="2" t="str">
        <f>'Gene Table'!C37</f>
        <v>NM_004985</v>
      </c>
      <c r="L41" s="82" t="e">
        <f>IF(ISNUMBER(Results!E37),Results!E37,NA())</f>
        <v>#N/A</v>
      </c>
      <c r="M41" s="82" t="e">
        <f>IF(ISNUMBER(Results!F37),Results!F37,NA())</f>
        <v>#N/A</v>
      </c>
      <c r="O41" s="49"/>
      <c r="P41" s="49"/>
      <c r="Q41" s="49"/>
      <c r="R41" s="49"/>
      <c r="S41" s="49"/>
      <c r="IS41" s="2" t="str">
        <f>'Gene Table'!A37</f>
        <v>C11</v>
      </c>
      <c r="IT41" s="2" t="str">
        <f>'Gene Table'!$C37</f>
        <v>NM_004985</v>
      </c>
      <c r="IU41" s="82" t="str">
        <f t="shared" si="2"/>
        <v/>
      </c>
      <c r="IV41" s="82" t="str">
        <f t="shared" si="3"/>
        <v/>
      </c>
    </row>
    <row r="42" spans="10:256" ht="15" customHeight="1">
      <c r="J42" s="2" t="str">
        <f>'Gene Table'!A38</f>
        <v>C12</v>
      </c>
      <c r="K42" s="2" t="str">
        <f>'Gene Table'!C38</f>
        <v>NM_000212</v>
      </c>
      <c r="L42" s="82" t="e">
        <f>IF(ISNUMBER(Results!E38),Results!E38,NA())</f>
        <v>#N/A</v>
      </c>
      <c r="M42" s="82" t="e">
        <f>IF(ISNUMBER(Results!F38),Results!F38,NA())</f>
        <v>#N/A</v>
      </c>
      <c r="O42" s="49"/>
      <c r="P42" s="49"/>
      <c r="Q42" s="49"/>
      <c r="R42" s="49"/>
      <c r="S42" s="49"/>
      <c r="IS42" s="2" t="str">
        <f>'Gene Table'!A38</f>
        <v>C12</v>
      </c>
      <c r="IT42" s="2" t="str">
        <f>'Gene Table'!$C38</f>
        <v>NM_000212</v>
      </c>
      <c r="IU42" s="82" t="str">
        <f t="shared" si="2"/>
        <v/>
      </c>
      <c r="IV42" s="82" t="str">
        <f t="shared" si="3"/>
        <v/>
      </c>
    </row>
    <row r="43" spans="10:256" ht="15" customHeight="1">
      <c r="J43" s="2" t="str">
        <f>'Gene Table'!A39</f>
        <v>D01</v>
      </c>
      <c r="K43" s="2" t="str">
        <f>'Gene Table'!C39</f>
        <v>NM_005538</v>
      </c>
      <c r="L43" s="82" t="e">
        <f>IF(ISNUMBER(Results!E39),Results!E39,NA())</f>
        <v>#N/A</v>
      </c>
      <c r="M43" s="82" t="e">
        <f>IF(ISNUMBER(Results!F39),Results!F39,NA())</f>
        <v>#N/A</v>
      </c>
      <c r="O43" s="49"/>
      <c r="P43" s="49"/>
      <c r="Q43" s="49"/>
      <c r="R43" s="49"/>
      <c r="S43" s="49"/>
      <c r="IS43" s="2" t="str">
        <f>'Gene Table'!A39</f>
        <v>D01</v>
      </c>
      <c r="IT43" s="2" t="str">
        <f>'Gene Table'!$C39</f>
        <v>NM_005538</v>
      </c>
      <c r="IU43" s="82" t="str">
        <f t="shared" si="2"/>
        <v/>
      </c>
      <c r="IV43" s="82" t="str">
        <f t="shared" si="3"/>
        <v/>
      </c>
    </row>
    <row r="44" spans="10:256" ht="15" customHeight="1">
      <c r="J44" s="2" t="str">
        <f>'Gene Table'!A40</f>
        <v>D02</v>
      </c>
      <c r="K44" s="2" t="str">
        <f>'Gene Table'!C40</f>
        <v>NM_002193</v>
      </c>
      <c r="L44" s="82" t="e">
        <f>IF(ISNUMBER(Results!E40),Results!E40,NA())</f>
        <v>#N/A</v>
      </c>
      <c r="M44" s="82" t="e">
        <f>IF(ISNUMBER(Results!F40),Results!F40,NA())</f>
        <v>#N/A</v>
      </c>
      <c r="O44" s="49"/>
      <c r="P44" s="49"/>
      <c r="Q44" s="49"/>
      <c r="R44" s="49"/>
      <c r="S44" s="49"/>
      <c r="IS44" s="2" t="str">
        <f>'Gene Table'!A40</f>
        <v>D02</v>
      </c>
      <c r="IT44" s="2" t="str">
        <f>'Gene Table'!$C40</f>
        <v>NM_002193</v>
      </c>
      <c r="IU44" s="82" t="str">
        <f t="shared" si="2"/>
        <v/>
      </c>
      <c r="IV44" s="82" t="str">
        <f t="shared" si="3"/>
        <v/>
      </c>
    </row>
    <row r="45" spans="10:256" ht="15" customHeight="1">
      <c r="J45" s="2" t="str">
        <f>'Gene Table'!A41</f>
        <v>D03</v>
      </c>
      <c r="K45" s="2" t="str">
        <f>'Gene Table'!C41</f>
        <v>NM_002187</v>
      </c>
      <c r="L45" s="82" t="e">
        <f>IF(ISNUMBER(Results!E41),Results!E41,NA())</f>
        <v>#N/A</v>
      </c>
      <c r="M45" s="82" t="e">
        <f>IF(ISNUMBER(Results!F41),Results!F41,NA())</f>
        <v>#N/A</v>
      </c>
      <c r="O45" s="49"/>
      <c r="P45" s="49"/>
      <c r="Q45" s="49"/>
      <c r="R45" s="49"/>
      <c r="S45" s="49"/>
      <c r="IS45" s="2" t="str">
        <f>'Gene Table'!A41</f>
        <v>D03</v>
      </c>
      <c r="IT45" s="2" t="str">
        <f>'Gene Table'!$C41</f>
        <v>NM_002187</v>
      </c>
      <c r="IU45" s="82" t="str">
        <f t="shared" si="2"/>
        <v/>
      </c>
      <c r="IV45" s="82" t="str">
        <f t="shared" si="3"/>
        <v/>
      </c>
    </row>
    <row r="46" spans="10:256" ht="15" customHeight="1">
      <c r="J46" s="2" t="str">
        <f>'Gene Table'!A42</f>
        <v>D04</v>
      </c>
      <c r="K46" s="2" t="str">
        <f>'Gene Table'!C42</f>
        <v>NM_000565</v>
      </c>
      <c r="L46" s="82" t="e">
        <f>IF(ISNUMBER(Results!E42),Results!E42,NA())</f>
        <v>#N/A</v>
      </c>
      <c r="M46" s="82" t="e">
        <f>IF(ISNUMBER(Results!F42),Results!F42,NA())</f>
        <v>#N/A</v>
      </c>
      <c r="O46" s="49"/>
      <c r="P46" s="49"/>
      <c r="Q46" s="49"/>
      <c r="R46" s="49"/>
      <c r="S46" s="49"/>
      <c r="IS46" s="2" t="str">
        <f>'Gene Table'!A42</f>
        <v>D04</v>
      </c>
      <c r="IT46" s="2" t="str">
        <f>'Gene Table'!$C42</f>
        <v>NM_000565</v>
      </c>
      <c r="IU46" s="82" t="str">
        <f t="shared" si="2"/>
        <v/>
      </c>
      <c r="IV46" s="82" t="str">
        <f t="shared" si="3"/>
        <v/>
      </c>
    </row>
    <row r="47" spans="10:256" ht="15" customHeight="1">
      <c r="J47" s="2" t="str">
        <f>'Gene Table'!A43</f>
        <v>D05</v>
      </c>
      <c r="K47" s="2" t="str">
        <f>'Gene Table'!C43</f>
        <v>NM_000600</v>
      </c>
      <c r="L47" s="82" t="e">
        <f>IF(ISNUMBER(Results!E43),Results!E43,NA())</f>
        <v>#N/A</v>
      </c>
      <c r="M47" s="82" t="e">
        <f>IF(ISNUMBER(Results!F43),Results!F43,NA())</f>
        <v>#N/A</v>
      </c>
      <c r="O47" s="49"/>
      <c r="P47" s="49"/>
      <c r="Q47" s="49"/>
      <c r="R47" s="49"/>
      <c r="S47" s="49"/>
      <c r="IS47" s="2" t="str">
        <f>'Gene Table'!A43</f>
        <v>D05</v>
      </c>
      <c r="IT47" s="2" t="str">
        <f>'Gene Table'!$C43</f>
        <v>NM_000600</v>
      </c>
      <c r="IU47" s="82" t="str">
        <f t="shared" si="2"/>
        <v/>
      </c>
      <c r="IV47" s="82" t="str">
        <f t="shared" si="3"/>
        <v/>
      </c>
    </row>
    <row r="48" spans="10:256" ht="15" customHeight="1">
      <c r="J48" s="2" t="str">
        <f>'Gene Table'!A44</f>
        <v>D06</v>
      </c>
      <c r="K48" s="2" t="str">
        <f>'Gene Table'!C44</f>
        <v>NM_000589</v>
      </c>
      <c r="L48" s="82" t="e">
        <f>IF(ISNUMBER(Results!E44),Results!E44,NA())</f>
        <v>#N/A</v>
      </c>
      <c r="M48" s="82" t="e">
        <f>IF(ISNUMBER(Results!F44),Results!F44,NA())</f>
        <v>#N/A</v>
      </c>
      <c r="O48" s="49"/>
      <c r="P48" s="49"/>
      <c r="Q48" s="49"/>
      <c r="R48" s="49"/>
      <c r="S48" s="49"/>
      <c r="IS48" s="2" t="str">
        <f>'Gene Table'!A44</f>
        <v>D06</v>
      </c>
      <c r="IT48" s="2" t="str">
        <f>'Gene Table'!$C44</f>
        <v>NM_000589</v>
      </c>
      <c r="IU48" s="82" t="str">
        <f t="shared" si="2"/>
        <v/>
      </c>
      <c r="IV48" s="82" t="str">
        <f t="shared" si="3"/>
        <v/>
      </c>
    </row>
    <row r="49" spans="10:256" ht="15" customHeight="1">
      <c r="J49" s="2" t="str">
        <f>'Gene Table'!A45</f>
        <v>D07</v>
      </c>
      <c r="K49" s="2" t="str">
        <f>'Gene Table'!C45</f>
        <v>NM_000586</v>
      </c>
      <c r="L49" s="82" t="e">
        <f>IF(ISNUMBER(Results!E45),Results!E45,NA())</f>
        <v>#N/A</v>
      </c>
      <c r="M49" s="82" t="e">
        <f>IF(ISNUMBER(Results!F45),Results!F45,NA())</f>
        <v>#N/A</v>
      </c>
      <c r="O49" s="49"/>
      <c r="P49" s="49"/>
      <c r="Q49" s="49"/>
      <c r="R49" s="49"/>
      <c r="S49" s="49"/>
      <c r="IS49" s="2" t="str">
        <f>'Gene Table'!A45</f>
        <v>D07</v>
      </c>
      <c r="IT49" s="2" t="str">
        <f>'Gene Table'!$C45</f>
        <v>NM_000586</v>
      </c>
      <c r="IU49" s="82" t="str">
        <f t="shared" si="2"/>
        <v/>
      </c>
      <c r="IV49" s="82" t="str">
        <f t="shared" si="3"/>
        <v/>
      </c>
    </row>
    <row r="50" spans="10:256" ht="15" customHeight="1">
      <c r="J50" s="2" t="str">
        <f>'Gene Table'!A46</f>
        <v>D08</v>
      </c>
      <c r="K50" s="2" t="str">
        <f>'Gene Table'!C46</f>
        <v>NM_000577</v>
      </c>
      <c r="L50" s="82" t="e">
        <f>IF(ISNUMBER(Results!E46),Results!E46,NA())</f>
        <v>#N/A</v>
      </c>
      <c r="M50" s="82" t="e">
        <f>IF(ISNUMBER(Results!F46),Results!F46,NA())</f>
        <v>#N/A</v>
      </c>
      <c r="O50" s="49"/>
      <c r="P50" s="49"/>
      <c r="Q50" s="49"/>
      <c r="R50" s="49"/>
      <c r="S50" s="49"/>
      <c r="IS50" s="2" t="str">
        <f>'Gene Table'!A46</f>
        <v>D08</v>
      </c>
      <c r="IT50" s="2" t="str">
        <f>'Gene Table'!$C46</f>
        <v>NM_000577</v>
      </c>
      <c r="IU50" s="82" t="str">
        <f t="shared" si="2"/>
        <v/>
      </c>
      <c r="IV50" s="82" t="str">
        <f t="shared" si="3"/>
        <v/>
      </c>
    </row>
    <row r="51" spans="10:256" ht="15" customHeight="1">
      <c r="J51" s="2" t="str">
        <f>'Gene Table'!A47</f>
        <v>D09</v>
      </c>
      <c r="K51" s="2" t="str">
        <f>'Gene Table'!C47</f>
        <v>NM_000576</v>
      </c>
      <c r="L51" s="82" t="e">
        <f>IF(ISNUMBER(Results!E47),Results!E47,NA())</f>
        <v>#N/A</v>
      </c>
      <c r="M51" s="82" t="e">
        <f>IF(ISNUMBER(Results!F47),Results!F47,NA())</f>
        <v>#N/A</v>
      </c>
      <c r="O51" s="49"/>
      <c r="P51" s="49"/>
      <c r="Q51" s="49"/>
      <c r="R51" s="49"/>
      <c r="S51" s="49"/>
      <c r="IS51" s="2" t="str">
        <f>'Gene Table'!A47</f>
        <v>D09</v>
      </c>
      <c r="IT51" s="2" t="str">
        <f>'Gene Table'!$C47</f>
        <v>NM_000576</v>
      </c>
      <c r="IU51" s="82" t="str">
        <f t="shared" si="2"/>
        <v/>
      </c>
      <c r="IV51" s="82" t="str">
        <f t="shared" si="3"/>
        <v/>
      </c>
    </row>
    <row r="52" spans="10:256" ht="15" customHeight="1">
      <c r="J52" s="2" t="str">
        <f>'Gene Table'!A48</f>
        <v>D10</v>
      </c>
      <c r="K52" s="2" t="str">
        <f>'Gene Table'!C48</f>
        <v>NM_000598</v>
      </c>
      <c r="L52" s="82" t="e">
        <f>IF(ISNUMBER(Results!E48),Results!E48,NA())</f>
        <v>#N/A</v>
      </c>
      <c r="M52" s="82" t="e">
        <f>IF(ISNUMBER(Results!F48),Results!F48,NA())</f>
        <v>#N/A</v>
      </c>
      <c r="O52" s="49"/>
      <c r="P52" s="49"/>
      <c r="Q52" s="49"/>
      <c r="R52" s="49"/>
      <c r="S52" s="49"/>
      <c r="IS52" s="2" t="str">
        <f>'Gene Table'!A48</f>
        <v>D10</v>
      </c>
      <c r="IT52" s="2" t="str">
        <f>'Gene Table'!$C48</f>
        <v>NM_000598</v>
      </c>
      <c r="IU52" s="82" t="str">
        <f t="shared" si="2"/>
        <v/>
      </c>
      <c r="IV52" s="82" t="str">
        <f t="shared" si="3"/>
        <v/>
      </c>
    </row>
    <row r="53" spans="10:256" ht="15" customHeight="1">
      <c r="J53" s="2" t="str">
        <f>'Gene Table'!A49</f>
        <v>D11</v>
      </c>
      <c r="K53" s="2" t="str">
        <f>'Gene Table'!C49</f>
        <v>NM_000612</v>
      </c>
      <c r="L53" s="82" t="e">
        <f>IF(ISNUMBER(Results!E49),Results!E49,NA())</f>
        <v>#N/A</v>
      </c>
      <c r="M53" s="82" t="e">
        <f>IF(ISNUMBER(Results!F49),Results!F49,NA())</f>
        <v>#N/A</v>
      </c>
      <c r="O53" s="49"/>
      <c r="P53" s="49"/>
      <c r="Q53" s="49"/>
      <c r="R53" s="49"/>
      <c r="S53" s="49"/>
      <c r="IS53" s="2" t="str">
        <f>'Gene Table'!A49</f>
        <v>D11</v>
      </c>
      <c r="IT53" s="2" t="str">
        <f>'Gene Table'!$C49</f>
        <v>NM_000612</v>
      </c>
      <c r="IU53" s="82" t="str">
        <f t="shared" si="2"/>
        <v/>
      </c>
      <c r="IV53" s="82" t="str">
        <f t="shared" si="3"/>
        <v/>
      </c>
    </row>
    <row r="54" spans="10:256" ht="15" customHeight="1">
      <c r="J54" s="2" t="str">
        <f>'Gene Table'!A50</f>
        <v>D12</v>
      </c>
      <c r="K54" s="2" t="str">
        <f>'Gene Table'!C50</f>
        <v>NM_000875</v>
      </c>
      <c r="L54" s="82" t="e">
        <f>IF(ISNUMBER(Results!E50),Results!E50,NA())</f>
        <v>#N/A</v>
      </c>
      <c r="M54" s="82" t="e">
        <f>IF(ISNUMBER(Results!F50),Results!F50,NA())</f>
        <v>#N/A</v>
      </c>
      <c r="O54" s="49"/>
      <c r="P54" s="49"/>
      <c r="Q54" s="49"/>
      <c r="R54" s="49"/>
      <c r="S54" s="49"/>
      <c r="IS54" s="2" t="str">
        <f>'Gene Table'!A50</f>
        <v>D12</v>
      </c>
      <c r="IT54" s="2" t="str">
        <f>'Gene Table'!$C50</f>
        <v>NM_000875</v>
      </c>
      <c r="IU54" s="82" t="str">
        <f t="shared" si="2"/>
        <v/>
      </c>
      <c r="IV54" s="82" t="str">
        <f t="shared" si="3"/>
        <v/>
      </c>
    </row>
    <row r="55" spans="10:256" ht="15" customHeight="1">
      <c r="J55" s="2" t="str">
        <f>'Gene Table'!A51</f>
        <v>E01</v>
      </c>
      <c r="K55" s="2" t="str">
        <f>'Gene Table'!C51</f>
        <v>NM_005534</v>
      </c>
      <c r="L55" s="82" t="e">
        <f>IF(ISNUMBER(Results!E51),Results!E51,NA())</f>
        <v>#N/A</v>
      </c>
      <c r="M55" s="82" t="e">
        <f>IF(ISNUMBER(Results!F51),Results!F51,NA())</f>
        <v>#N/A</v>
      </c>
      <c r="O55" s="49"/>
      <c r="P55" s="49"/>
      <c r="Q55" s="49"/>
      <c r="R55" s="49"/>
      <c r="S55" s="49"/>
      <c r="IS55" s="2" t="str">
        <f>'Gene Table'!A51</f>
        <v>E01</v>
      </c>
      <c r="IT55" s="2" t="str">
        <f>'Gene Table'!$C51</f>
        <v>NM_005534</v>
      </c>
      <c r="IU55" s="82" t="str">
        <f t="shared" si="2"/>
        <v/>
      </c>
      <c r="IV55" s="82" t="str">
        <f t="shared" si="3"/>
        <v/>
      </c>
    </row>
    <row r="56" spans="10:256" ht="15" customHeight="1">
      <c r="J56" s="2" t="str">
        <f>'Gene Table'!A52</f>
        <v>E02</v>
      </c>
      <c r="K56" s="2" t="str">
        <f>'Gene Table'!C52</f>
        <v>NM_000410</v>
      </c>
      <c r="L56" s="82" t="e">
        <f>IF(ISNUMBER(Results!E52),Results!E52,NA())</f>
        <v>#N/A</v>
      </c>
      <c r="M56" s="82" t="e">
        <f>IF(ISNUMBER(Results!F52),Results!F52,NA())</f>
        <v>#N/A</v>
      </c>
      <c r="O56" s="49"/>
      <c r="P56" s="49"/>
      <c r="Q56" s="49"/>
      <c r="R56" s="49"/>
      <c r="S56" s="49"/>
      <c r="IS56" s="2" t="str">
        <f>'Gene Table'!A52</f>
        <v>E02</v>
      </c>
      <c r="IT56" s="2" t="str">
        <f>'Gene Table'!$C52</f>
        <v>NM_000410</v>
      </c>
      <c r="IU56" s="82" t="str">
        <f t="shared" si="2"/>
        <v/>
      </c>
      <c r="IV56" s="82" t="str">
        <f t="shared" si="3"/>
        <v/>
      </c>
    </row>
    <row r="57" spans="10:256" ht="15" customHeight="1">
      <c r="J57" s="2" t="str">
        <f>'Gene Table'!A53</f>
        <v>E03</v>
      </c>
      <c r="K57" s="2" t="str">
        <f>'Gene Table'!C53</f>
        <v>NM_000515</v>
      </c>
      <c r="L57" s="82" t="e">
        <f>IF(ISNUMBER(Results!E53),Results!E53,NA())</f>
        <v>#N/A</v>
      </c>
      <c r="M57" s="82" t="e">
        <f>IF(ISNUMBER(Results!F53),Results!F53,NA())</f>
        <v>#N/A</v>
      </c>
      <c r="O57" s="49"/>
      <c r="P57" s="49"/>
      <c r="Q57" s="49"/>
      <c r="R57" s="49"/>
      <c r="S57" s="49"/>
      <c r="IS57" s="2" t="str">
        <f>'Gene Table'!A53</f>
        <v>E03</v>
      </c>
      <c r="IT57" s="2" t="str">
        <f>'Gene Table'!$C53</f>
        <v>NM_000515</v>
      </c>
      <c r="IU57" s="82" t="str">
        <f t="shared" si="2"/>
        <v/>
      </c>
      <c r="IV57" s="82" t="str">
        <f t="shared" si="3"/>
        <v/>
      </c>
    </row>
    <row r="58" spans="10:256" ht="15" customHeight="1">
      <c r="J58" s="2" t="str">
        <f>'Gene Table'!A54</f>
        <v>E04</v>
      </c>
      <c r="K58" s="2" t="str">
        <f>'Gene Table'!C54</f>
        <v>NM_012411</v>
      </c>
      <c r="L58" s="82" t="e">
        <f>IF(ISNUMBER(Results!E54),Results!E54,NA())</f>
        <v>#N/A</v>
      </c>
      <c r="M58" s="82" t="e">
        <f>IF(ISNUMBER(Results!F54),Results!F54,NA())</f>
        <v>#N/A</v>
      </c>
      <c r="O58" s="49"/>
      <c r="P58" s="49"/>
      <c r="Q58" s="49"/>
      <c r="R58" s="49"/>
      <c r="S58" s="49"/>
      <c r="IS58" s="2" t="str">
        <f>'Gene Table'!A54</f>
        <v>E04</v>
      </c>
      <c r="IT58" s="2" t="str">
        <f>'Gene Table'!$C54</f>
        <v>NM_012411</v>
      </c>
      <c r="IU58" s="82" t="str">
        <f t="shared" si="2"/>
        <v/>
      </c>
      <c r="IV58" s="82" t="str">
        <f t="shared" si="3"/>
        <v/>
      </c>
    </row>
    <row r="59" spans="10:256" ht="15" customHeight="1">
      <c r="J59" s="2" t="str">
        <f>'Gene Table'!A55</f>
        <v>E05</v>
      </c>
      <c r="K59" s="2" t="str">
        <f>'Gene Table'!C55</f>
        <v>NM_000145</v>
      </c>
      <c r="L59" s="82" t="e">
        <f>IF(ISNUMBER(Results!E55),Results!E55,NA())</f>
        <v>#N/A</v>
      </c>
      <c r="M59" s="82" t="e">
        <f>IF(ISNUMBER(Results!F55),Results!F55,NA())</f>
        <v>#N/A</v>
      </c>
      <c r="O59" s="49"/>
      <c r="P59" s="49"/>
      <c r="Q59" s="49"/>
      <c r="R59" s="49"/>
      <c r="S59" s="49"/>
      <c r="IS59" s="2" t="str">
        <f>'Gene Table'!A55</f>
        <v>E05</v>
      </c>
      <c r="IT59" s="2" t="str">
        <f>'Gene Table'!$C55</f>
        <v>NM_000145</v>
      </c>
      <c r="IU59" s="82" t="str">
        <f t="shared" si="2"/>
        <v/>
      </c>
      <c r="IV59" s="82" t="str">
        <f t="shared" si="3"/>
        <v/>
      </c>
    </row>
    <row r="60" spans="10:256" ht="15" customHeight="1">
      <c r="J60" s="2" t="str">
        <f>'Gene Table'!A56</f>
        <v>E06</v>
      </c>
      <c r="K60" s="2" t="str">
        <f>'Gene Table'!C56</f>
        <v>NM_005250</v>
      </c>
      <c r="L60" s="82" t="e">
        <f>IF(ISNUMBER(Results!E56),Results!E56,NA())</f>
        <v>#N/A</v>
      </c>
      <c r="M60" s="82" t="e">
        <f>IF(ISNUMBER(Results!F56),Results!F56,NA())</f>
        <v>#N/A</v>
      </c>
      <c r="O60" s="49"/>
      <c r="P60" s="49"/>
      <c r="Q60" s="49"/>
      <c r="R60" s="49"/>
      <c r="S60" s="49"/>
      <c r="IS60" s="2" t="str">
        <f>'Gene Table'!A56</f>
        <v>E06</v>
      </c>
      <c r="IT60" s="2" t="str">
        <f>'Gene Table'!$C56</f>
        <v>NM_005250</v>
      </c>
      <c r="IU60" s="82" t="str">
        <f t="shared" si="2"/>
        <v/>
      </c>
      <c r="IV60" s="82" t="str">
        <f t="shared" si="3"/>
        <v/>
      </c>
    </row>
    <row r="61" spans="10:256" ht="15" customHeight="1">
      <c r="J61" s="2" t="str">
        <f>'Gene Table'!A57</f>
        <v>E07</v>
      </c>
      <c r="K61" s="2" t="str">
        <f>'Gene Table'!C57</f>
        <v>NM_021642</v>
      </c>
      <c r="L61" s="82" t="e">
        <f>IF(ISNUMBER(Results!E57),Results!E57,NA())</f>
        <v>#N/A</v>
      </c>
      <c r="M61" s="82" t="e">
        <f>IF(ISNUMBER(Results!F57),Results!F57,NA())</f>
        <v>#N/A</v>
      </c>
      <c r="O61" s="49"/>
      <c r="P61" s="49"/>
      <c r="Q61" s="49"/>
      <c r="R61" s="49"/>
      <c r="S61" s="49"/>
      <c r="IS61" s="2" t="str">
        <f>'Gene Table'!A57</f>
        <v>E07</v>
      </c>
      <c r="IT61" s="2" t="str">
        <f>'Gene Table'!$C57</f>
        <v>NM_021642</v>
      </c>
      <c r="IU61" s="82" t="str">
        <f t="shared" si="2"/>
        <v/>
      </c>
      <c r="IV61" s="82" t="str">
        <f t="shared" si="3"/>
        <v/>
      </c>
    </row>
    <row r="62" spans="10:256" ht="15" customHeight="1">
      <c r="J62" s="2" t="str">
        <f>'Gene Table'!A58</f>
        <v>E08</v>
      </c>
      <c r="K62" s="2" t="str">
        <f>'Gene Table'!C58</f>
        <v>NM_001437</v>
      </c>
      <c r="L62" s="82" t="e">
        <f>IF(ISNUMBER(Results!E58),Results!E58,NA())</f>
        <v>#N/A</v>
      </c>
      <c r="M62" s="82" t="e">
        <f>IF(ISNUMBER(Results!F58),Results!F58,NA())</f>
        <v>#N/A</v>
      </c>
      <c r="O62" s="49"/>
      <c r="P62" s="49"/>
      <c r="Q62" s="49"/>
      <c r="R62" s="49"/>
      <c r="S62" s="49"/>
      <c r="IS62" s="2" t="str">
        <f>'Gene Table'!A58</f>
        <v>E08</v>
      </c>
      <c r="IT62" s="2" t="str">
        <f>'Gene Table'!$C58</f>
        <v>NM_001437</v>
      </c>
      <c r="IU62" s="82" t="str">
        <f t="shared" si="2"/>
        <v/>
      </c>
      <c r="IV62" s="82" t="str">
        <f t="shared" si="3"/>
        <v/>
      </c>
    </row>
    <row r="63" spans="10:256" ht="15" customHeight="1">
      <c r="J63" s="2" t="str">
        <f>'Gene Table'!A59</f>
        <v>E09</v>
      </c>
      <c r="K63" s="2" t="str">
        <f>'Gene Table'!C59</f>
        <v>NM_000125</v>
      </c>
      <c r="L63" s="82" t="e">
        <f>IF(ISNUMBER(Results!E59),Results!E59,NA())</f>
        <v>#N/A</v>
      </c>
      <c r="M63" s="82" t="e">
        <f>IF(ISNUMBER(Results!F59),Results!F59,NA())</f>
        <v>#N/A</v>
      </c>
      <c r="O63" s="49"/>
      <c r="P63" s="49"/>
      <c r="Q63" s="49"/>
      <c r="R63" s="49"/>
      <c r="S63" s="49"/>
      <c r="IS63" s="2" t="str">
        <f>'Gene Table'!A59</f>
        <v>E09</v>
      </c>
      <c r="IT63" s="2" t="str">
        <f>'Gene Table'!$C59</f>
        <v>NM_000125</v>
      </c>
      <c r="IU63" s="82" t="str">
        <f t="shared" si="2"/>
        <v/>
      </c>
      <c r="IV63" s="82" t="str">
        <f t="shared" si="3"/>
        <v/>
      </c>
    </row>
    <row r="64" spans="10:256" ht="15" customHeight="1">
      <c r="J64" s="2" t="str">
        <f>'Gene Table'!A60</f>
        <v>E10</v>
      </c>
      <c r="K64" s="2" t="str">
        <f>'Gene Table'!C60</f>
        <v>NM_000400</v>
      </c>
      <c r="L64" s="82" t="e">
        <f>IF(ISNUMBER(Results!E60),Results!E60,NA())</f>
        <v>#N/A</v>
      </c>
      <c r="M64" s="82" t="e">
        <f>IF(ISNUMBER(Results!F60),Results!F60,NA())</f>
        <v>#N/A</v>
      </c>
      <c r="O64" s="49"/>
      <c r="P64" s="49"/>
      <c r="Q64" s="49"/>
      <c r="R64" s="49"/>
      <c r="S64" s="49"/>
      <c r="IS64" s="2" t="str">
        <f>'Gene Table'!A60</f>
        <v>E10</v>
      </c>
      <c r="IT64" s="2" t="str">
        <f>'Gene Table'!$C60</f>
        <v>NM_000400</v>
      </c>
      <c r="IU64" s="82" t="str">
        <f t="shared" si="2"/>
        <v/>
      </c>
      <c r="IV64" s="82" t="str">
        <f t="shared" si="3"/>
        <v/>
      </c>
    </row>
    <row r="65" spans="10:256" ht="15" customHeight="1">
      <c r="J65" s="2" t="str">
        <f>'Gene Table'!A61</f>
        <v>E11</v>
      </c>
      <c r="K65" s="2" t="str">
        <f>'Gene Table'!C61</f>
        <v>NM_202001</v>
      </c>
      <c r="L65" s="82" t="e">
        <f>IF(ISNUMBER(Results!E61),Results!E61,NA())</f>
        <v>#N/A</v>
      </c>
      <c r="M65" s="82" t="e">
        <f>IF(ISNUMBER(Results!F61),Results!F61,NA())</f>
        <v>#N/A</v>
      </c>
      <c r="O65" s="49"/>
      <c r="P65" s="49"/>
      <c r="Q65" s="49"/>
      <c r="R65" s="49"/>
      <c r="S65" s="49"/>
      <c r="IS65" s="2" t="str">
        <f>'Gene Table'!A61</f>
        <v>E11</v>
      </c>
      <c r="IT65" s="2" t="str">
        <f>'Gene Table'!$C61</f>
        <v>NM_202001</v>
      </c>
      <c r="IU65" s="82" t="str">
        <f t="shared" si="2"/>
        <v/>
      </c>
      <c r="IV65" s="82" t="str">
        <f t="shared" si="3"/>
        <v/>
      </c>
    </row>
    <row r="66" spans="10:256" ht="15" customHeight="1">
      <c r="J66" s="2" t="str">
        <f>'Gene Table'!A62</f>
        <v>E12</v>
      </c>
      <c r="K66" s="2" t="str">
        <f>'Gene Table'!C62</f>
        <v>NM_021951</v>
      </c>
      <c r="L66" s="82" t="e">
        <f>IF(ISNUMBER(Results!E62),Results!E62,NA())</f>
        <v>#N/A</v>
      </c>
      <c r="M66" s="82" t="e">
        <f>IF(ISNUMBER(Results!F62),Results!F62,NA())</f>
        <v>#N/A</v>
      </c>
      <c r="O66" s="49"/>
      <c r="P66" s="49"/>
      <c r="Q66" s="49"/>
      <c r="R66" s="49"/>
      <c r="S66" s="49"/>
      <c r="IS66" s="2" t="str">
        <f>'Gene Table'!A62</f>
        <v>E12</v>
      </c>
      <c r="IT66" s="2" t="str">
        <f>'Gene Table'!$C62</f>
        <v>NM_021951</v>
      </c>
      <c r="IU66" s="82" t="str">
        <f t="shared" si="2"/>
        <v/>
      </c>
      <c r="IV66" s="82" t="str">
        <f t="shared" si="3"/>
        <v/>
      </c>
    </row>
    <row r="67" spans="10:256" ht="15" customHeight="1">
      <c r="J67" s="2" t="str">
        <f>'Gene Table'!A63</f>
        <v>F01</v>
      </c>
      <c r="K67" s="2" t="str">
        <f>'Gene Table'!C63</f>
        <v>NM_000791</v>
      </c>
      <c r="L67" s="82" t="e">
        <f>IF(ISNUMBER(Results!E63),Results!E63,NA())</f>
        <v>#N/A</v>
      </c>
      <c r="M67" s="82" t="e">
        <f>IF(ISNUMBER(Results!F63),Results!F63,NA())</f>
        <v>#N/A</v>
      </c>
      <c r="O67" s="49"/>
      <c r="P67" s="49"/>
      <c r="Q67" s="49"/>
      <c r="R67" s="49"/>
      <c r="S67" s="49"/>
      <c r="IS67" s="2" t="str">
        <f>'Gene Table'!A63</f>
        <v>F01</v>
      </c>
      <c r="IT67" s="2" t="str">
        <f>'Gene Table'!$C63</f>
        <v>NM_000791</v>
      </c>
      <c r="IU67" s="82" t="str">
        <f t="shared" si="2"/>
        <v/>
      </c>
      <c r="IV67" s="82" t="str">
        <f t="shared" si="3"/>
        <v/>
      </c>
    </row>
    <row r="68" spans="10:256" ht="15" customHeight="1">
      <c r="J68" s="2" t="str">
        <f>'Gene Table'!A64</f>
        <v>F02</v>
      </c>
      <c r="K68" s="2" t="str">
        <f>'Gene Table'!C64</f>
        <v>NM_000789</v>
      </c>
      <c r="L68" s="82" t="e">
        <f>IF(ISNUMBER(Results!E64),Results!E64,NA())</f>
        <v>#N/A</v>
      </c>
      <c r="M68" s="82" t="e">
        <f>IF(ISNUMBER(Results!F64),Results!F64,NA())</f>
        <v>#N/A</v>
      </c>
      <c r="O68" s="49"/>
      <c r="P68" s="49"/>
      <c r="Q68" s="49"/>
      <c r="R68" s="49"/>
      <c r="S68" s="49"/>
      <c r="IS68" s="2" t="str">
        <f>'Gene Table'!A64</f>
        <v>F02</v>
      </c>
      <c r="IT68" s="2" t="str">
        <f>'Gene Table'!$C64</f>
        <v>NM_000789</v>
      </c>
      <c r="IU68" s="82" t="str">
        <f t="shared" si="2"/>
        <v/>
      </c>
      <c r="IV68" s="82" t="str">
        <f t="shared" si="3"/>
        <v/>
      </c>
    </row>
    <row r="69" spans="10:256" ht="15" customHeight="1">
      <c r="J69" s="2" t="str">
        <f>'Gene Table'!A65</f>
        <v>F03</v>
      </c>
      <c r="K69" s="2" t="str">
        <f>'Gene Table'!C65</f>
        <v>NM_000788</v>
      </c>
      <c r="L69" s="82" t="e">
        <f>IF(ISNUMBER(Results!E65),Results!E65,NA())</f>
        <v>#N/A</v>
      </c>
      <c r="M69" s="82" t="e">
        <f>IF(ISNUMBER(Results!F65),Results!F65,NA())</f>
        <v>#N/A</v>
      </c>
      <c r="O69" s="49"/>
      <c r="P69" s="49"/>
      <c r="Q69" s="49"/>
      <c r="R69" s="49"/>
      <c r="S69" s="49"/>
      <c r="IS69" s="2" t="str">
        <f>'Gene Table'!A65</f>
        <v>F03</v>
      </c>
      <c r="IT69" s="2" t="str">
        <f>'Gene Table'!$C65</f>
        <v>NM_000788</v>
      </c>
      <c r="IU69" s="82" t="str">
        <f t="shared" si="2"/>
        <v/>
      </c>
      <c r="IV69" s="82" t="str">
        <f t="shared" si="3"/>
        <v/>
      </c>
    </row>
    <row r="70" spans="10:256" ht="15" customHeight="1">
      <c r="J70" s="2" t="str">
        <f>'Gene Table'!A66</f>
        <v>F04</v>
      </c>
      <c r="K70" s="2" t="str">
        <f>'Gene Table'!C66</f>
        <v>NM_000103</v>
      </c>
      <c r="L70" s="82" t="e">
        <f>IF(ISNUMBER(Results!E66),Results!E66,NA())</f>
        <v>#N/A</v>
      </c>
      <c r="M70" s="82" t="e">
        <f>IF(ISNUMBER(Results!F66),Results!F66,NA())</f>
        <v>#N/A</v>
      </c>
      <c r="O70" s="49"/>
      <c r="P70" s="49"/>
      <c r="Q70" s="49"/>
      <c r="R70" s="49"/>
      <c r="S70" s="49"/>
      <c r="IS70" s="2" t="str">
        <f>'Gene Table'!A66</f>
        <v>F04</v>
      </c>
      <c r="IT70" s="2" t="str">
        <f>'Gene Table'!$C66</f>
        <v>NM_000103</v>
      </c>
      <c r="IU70" s="82" t="str">
        <f t="shared" si="2"/>
        <v/>
      </c>
      <c r="IV70" s="82" t="str">
        <f t="shared" si="3"/>
        <v/>
      </c>
    </row>
    <row r="71" spans="10:256" ht="15" customHeight="1">
      <c r="J71" s="2" t="str">
        <f>'Gene Table'!A67</f>
        <v>F05</v>
      </c>
      <c r="K71" s="2" t="str">
        <f>'Gene Table'!C67</f>
        <v>NM_000754</v>
      </c>
      <c r="L71" s="82" t="e">
        <f>IF(ISNUMBER(Results!E67),Results!E67,NA())</f>
        <v>#N/A</v>
      </c>
      <c r="M71" s="82" t="e">
        <f>IF(ISNUMBER(Results!F67),Results!F67,NA())</f>
        <v>#N/A</v>
      </c>
      <c r="O71" s="49"/>
      <c r="P71" s="49"/>
      <c r="Q71" s="49"/>
      <c r="R71" s="49"/>
      <c r="S71" s="49"/>
      <c r="IS71" s="2" t="str">
        <f>'Gene Table'!A67</f>
        <v>F05</v>
      </c>
      <c r="IT71" s="2" t="str">
        <f>'Gene Table'!$C67</f>
        <v>NM_000754</v>
      </c>
      <c r="IU71" s="82" t="str">
        <f t="shared" si="2"/>
        <v/>
      </c>
      <c r="IV71" s="82" t="str">
        <f t="shared" si="3"/>
        <v/>
      </c>
    </row>
    <row r="72" spans="10:256" ht="15" customHeight="1">
      <c r="J72" s="2" t="str">
        <f>'Gene Table'!A68</f>
        <v>F06</v>
      </c>
      <c r="K72" s="2" t="str">
        <f>'Gene Table'!C68</f>
        <v>NM_030665</v>
      </c>
      <c r="L72" s="82" t="e">
        <f>IF(ISNUMBER(Results!E68),Results!E68,NA())</f>
        <v>#N/A</v>
      </c>
      <c r="M72" s="82" t="e">
        <f>IF(ISNUMBER(Results!F68),Results!F68,NA())</f>
        <v>#N/A</v>
      </c>
      <c r="O72" s="49"/>
      <c r="P72" s="49"/>
      <c r="Q72" s="49"/>
      <c r="R72" s="49"/>
      <c r="S72" s="49"/>
      <c r="IS72" s="2" t="str">
        <f>'Gene Table'!A68</f>
        <v>F06</v>
      </c>
      <c r="IT72" s="2" t="str">
        <f>'Gene Table'!$C68</f>
        <v>NM_030665</v>
      </c>
      <c r="IU72" s="82" t="str">
        <f t="shared" si="2"/>
        <v/>
      </c>
      <c r="IV72" s="82" t="str">
        <f t="shared" si="3"/>
        <v/>
      </c>
    </row>
    <row r="73" spans="10:256" ht="15" customHeight="1">
      <c r="J73" s="2" t="str">
        <f>'Gene Table'!A69</f>
        <v>F07</v>
      </c>
      <c r="K73" s="2" t="str">
        <f>'Gene Table'!C69</f>
        <v>NM_023067</v>
      </c>
      <c r="L73" s="82" t="e">
        <f>IF(ISNUMBER(Results!E69),Results!E69,NA())</f>
        <v>#N/A</v>
      </c>
      <c r="M73" s="82" t="e">
        <f>IF(ISNUMBER(Results!F69),Results!F69,NA())</f>
        <v>#N/A</v>
      </c>
      <c r="O73" s="49"/>
      <c r="P73" s="49"/>
      <c r="Q73" s="49"/>
      <c r="R73" s="49"/>
      <c r="S73" s="49"/>
      <c r="IS73" s="2" t="str">
        <f>'Gene Table'!A69</f>
        <v>F07</v>
      </c>
      <c r="IT73" s="2" t="str">
        <f>'Gene Table'!$C69</f>
        <v>NM_023067</v>
      </c>
      <c r="IU73" s="82" t="str">
        <f t="shared" si="2"/>
        <v/>
      </c>
      <c r="IV73" s="82" t="str">
        <f t="shared" si="3"/>
        <v/>
      </c>
    </row>
    <row r="74" spans="10:256" ht="15" customHeight="1">
      <c r="J74" s="2" t="str">
        <f>'Gene Table'!A70</f>
        <v>F08</v>
      </c>
      <c r="K74" s="2" t="str">
        <f>'Gene Table'!C70</f>
        <v>NM_004970</v>
      </c>
      <c r="L74" s="82" t="e">
        <f>IF(ISNUMBER(Results!E70),Results!E70,NA())</f>
        <v>#N/A</v>
      </c>
      <c r="M74" s="82" t="e">
        <f>IF(ISNUMBER(Results!F70),Results!F70,NA())</f>
        <v>#N/A</v>
      </c>
      <c r="O74" s="49"/>
      <c r="P74" s="49"/>
      <c r="Q74" s="49"/>
      <c r="R74" s="49"/>
      <c r="S74" s="49"/>
      <c r="IS74" s="2" t="str">
        <f>'Gene Table'!A70</f>
        <v>F08</v>
      </c>
      <c r="IT74" s="2" t="str">
        <f>'Gene Table'!$C70</f>
        <v>NM_004970</v>
      </c>
      <c r="IU74" s="82" t="str">
        <f t="shared" si="2"/>
        <v/>
      </c>
      <c r="IV74" s="82" t="str">
        <f t="shared" si="3"/>
        <v/>
      </c>
    </row>
    <row r="75" spans="10:256" ht="15" customHeight="1">
      <c r="J75" s="2" t="str">
        <f>'Gene Table'!A71</f>
        <v>F09</v>
      </c>
      <c r="K75" s="2" t="str">
        <f>'Gene Table'!C71</f>
        <v>NULL</v>
      </c>
      <c r="L75" s="82" t="e">
        <f>IF(ISNUMBER(Results!E71),Results!E71,NA())</f>
        <v>#N/A</v>
      </c>
      <c r="M75" s="82" t="e">
        <f>IF(ISNUMBER(Results!F71),Results!F71,NA())</f>
        <v>#N/A</v>
      </c>
      <c r="O75" s="49"/>
      <c r="P75" s="49"/>
      <c r="Q75" s="49"/>
      <c r="R75" s="49"/>
      <c r="S75" s="49"/>
      <c r="IS75" s="2" t="str">
        <f>'Gene Table'!A71</f>
        <v>F09</v>
      </c>
      <c r="IT75" s="2" t="str">
        <f>'Gene Table'!$C71</f>
        <v>NULL</v>
      </c>
      <c r="IU75" s="82" t="str">
        <f t="shared" si="2"/>
        <v/>
      </c>
      <c r="IV75" s="82" t="str">
        <f t="shared" si="3"/>
        <v/>
      </c>
    </row>
    <row r="76" spans="10:256" ht="15" customHeight="1">
      <c r="J76" s="2" t="str">
        <f>'Gene Table'!A72</f>
        <v>F10</v>
      </c>
      <c r="K76" s="2" t="str">
        <f>'Gene Table'!C72</f>
        <v>NULL</v>
      </c>
      <c r="L76" s="82" t="e">
        <f>IF(ISNUMBER(Results!E72),Results!E72,NA())</f>
        <v>#N/A</v>
      </c>
      <c r="M76" s="82" t="e">
        <f>IF(ISNUMBER(Results!F72),Results!F72,NA())</f>
        <v>#N/A</v>
      </c>
      <c r="O76" s="49"/>
      <c r="P76" s="49"/>
      <c r="Q76" s="49"/>
      <c r="R76" s="49"/>
      <c r="S76" s="49"/>
      <c r="IS76" s="2" t="str">
        <f>'Gene Table'!A72</f>
        <v>F10</v>
      </c>
      <c r="IT76" s="2" t="str">
        <f>'Gene Table'!$C72</f>
        <v>NULL</v>
      </c>
      <c r="IU76" s="82" t="str">
        <f t="shared" si="2"/>
        <v/>
      </c>
      <c r="IV76" s="82" t="str">
        <f t="shared" si="3"/>
        <v/>
      </c>
    </row>
    <row r="77" spans="10:256" ht="15" customHeight="1">
      <c r="J77" s="2" t="str">
        <f>'Gene Table'!A73</f>
        <v>F11</v>
      </c>
      <c r="K77" s="2" t="str">
        <f>'Gene Table'!C73</f>
        <v>NULL</v>
      </c>
      <c r="L77" s="82" t="e">
        <f>IF(ISNUMBER(Results!E73),Results!E73,NA())</f>
        <v>#N/A</v>
      </c>
      <c r="M77" s="82" t="e">
        <f>IF(ISNUMBER(Results!F73),Results!F73,NA())</f>
        <v>#N/A</v>
      </c>
      <c r="O77" s="49"/>
      <c r="P77" s="49"/>
      <c r="Q77" s="49"/>
      <c r="R77" s="49"/>
      <c r="S77" s="49"/>
      <c r="IS77" s="2" t="str">
        <f>'Gene Table'!A73</f>
        <v>F11</v>
      </c>
      <c r="IT77" s="2" t="str">
        <f>'Gene Table'!$C73</f>
        <v>NULL</v>
      </c>
      <c r="IU77" s="82" t="str">
        <f t="shared" si="2"/>
        <v/>
      </c>
      <c r="IV77" s="82" t="str">
        <f t="shared" si="3"/>
        <v/>
      </c>
    </row>
    <row r="78" spans="10:256" ht="15" customHeight="1">
      <c r="J78" s="2" t="str">
        <f>'Gene Table'!A74</f>
        <v>F12</v>
      </c>
      <c r="K78" s="2" t="str">
        <f>'Gene Table'!C74</f>
        <v>NULL</v>
      </c>
      <c r="L78" s="82" t="e">
        <f>IF(ISNUMBER(Results!E74),Results!E74,NA())</f>
        <v>#N/A</v>
      </c>
      <c r="M78" s="82" t="e">
        <f>IF(ISNUMBER(Results!F74),Results!F74,NA())</f>
        <v>#N/A</v>
      </c>
      <c r="O78" s="49"/>
      <c r="P78" s="49"/>
      <c r="Q78" s="49"/>
      <c r="R78" s="49"/>
      <c r="S78" s="49"/>
      <c r="IS78" s="2" t="str">
        <f>'Gene Table'!A74</f>
        <v>F12</v>
      </c>
      <c r="IT78" s="2" t="str">
        <f>'Gene Table'!$C74</f>
        <v>NULL</v>
      </c>
      <c r="IU78" s="82" t="str">
        <f t="shared" si="2"/>
        <v/>
      </c>
      <c r="IV78" s="82" t="str">
        <f t="shared" si="3"/>
        <v/>
      </c>
    </row>
    <row r="79" spans="10:256" ht="15" customHeight="1">
      <c r="J79" s="2" t="str">
        <f>'Gene Table'!A75</f>
        <v>G01</v>
      </c>
      <c r="K79" s="2" t="str">
        <f>'Gene Table'!C75</f>
        <v>NULL</v>
      </c>
      <c r="L79" s="82" t="e">
        <f>IF(ISNUMBER(Results!E75),Results!E75,NA())</f>
        <v>#N/A</v>
      </c>
      <c r="M79" s="82" t="e">
        <f>IF(ISNUMBER(Results!F75),Results!F75,NA())</f>
        <v>#N/A</v>
      </c>
      <c r="O79" s="49"/>
      <c r="P79" s="49"/>
      <c r="Q79" s="49"/>
      <c r="R79" s="49"/>
      <c r="S79" s="49"/>
      <c r="IS79" s="2" t="str">
        <f>'Gene Table'!A75</f>
        <v>G01</v>
      </c>
      <c r="IT79" s="2" t="str">
        <f>'Gene Table'!$C75</f>
        <v>NULL</v>
      </c>
      <c r="IU79" s="82" t="str">
        <f t="shared" si="2"/>
        <v/>
      </c>
      <c r="IV79" s="82" t="str">
        <f t="shared" si="3"/>
        <v/>
      </c>
    </row>
    <row r="80" spans="10:256" ht="15" customHeight="1">
      <c r="J80" s="2" t="str">
        <f>'Gene Table'!A76</f>
        <v>G02</v>
      </c>
      <c r="K80" s="2" t="str">
        <f>'Gene Table'!C76</f>
        <v>NULL</v>
      </c>
      <c r="L80" s="82" t="e">
        <f>IF(ISNUMBER(Results!E76),Results!E76,NA())</f>
        <v>#N/A</v>
      </c>
      <c r="M80" s="82" t="e">
        <f>IF(ISNUMBER(Results!F76),Results!F76,NA())</f>
        <v>#N/A</v>
      </c>
      <c r="O80" s="49"/>
      <c r="P80" s="49"/>
      <c r="Q80" s="49"/>
      <c r="R80" s="49"/>
      <c r="S80" s="49"/>
      <c r="IS80" s="2" t="str">
        <f>'Gene Table'!A76</f>
        <v>G02</v>
      </c>
      <c r="IT80" s="2" t="str">
        <f>'Gene Table'!$C76</f>
        <v>NULL</v>
      </c>
      <c r="IU80" s="82" t="str">
        <f t="shared" si="2"/>
        <v/>
      </c>
      <c r="IV80" s="82" t="str">
        <f t="shared" si="3"/>
        <v/>
      </c>
    </row>
    <row r="81" spans="10:256" ht="15" customHeight="1">
      <c r="J81" s="2" t="str">
        <f>'Gene Table'!A77</f>
        <v>G03</v>
      </c>
      <c r="K81" s="2" t="str">
        <f>'Gene Table'!C77</f>
        <v>NULL</v>
      </c>
      <c r="L81" s="82" t="e">
        <f>IF(ISNUMBER(Results!E77),Results!E77,NA())</f>
        <v>#N/A</v>
      </c>
      <c r="M81" s="82" t="e">
        <f>IF(ISNUMBER(Results!F77),Results!F77,NA())</f>
        <v>#N/A</v>
      </c>
      <c r="O81" s="49"/>
      <c r="P81" s="49"/>
      <c r="Q81" s="49"/>
      <c r="R81" s="49"/>
      <c r="S81" s="49"/>
      <c r="IS81" s="2" t="str">
        <f>'Gene Table'!A77</f>
        <v>G03</v>
      </c>
      <c r="IT81" s="2" t="str">
        <f>'Gene Table'!$C77</f>
        <v>NULL</v>
      </c>
      <c r="IU81" s="82" t="str">
        <f t="shared" si="2"/>
        <v/>
      </c>
      <c r="IV81" s="82" t="str">
        <f t="shared" si="3"/>
        <v/>
      </c>
    </row>
    <row r="82" spans="10:256" ht="15" customHeight="1">
      <c r="J82" s="2" t="str">
        <f>'Gene Table'!A78</f>
        <v>G04</v>
      </c>
      <c r="K82" s="2" t="str">
        <f>'Gene Table'!C78</f>
        <v>NULL</v>
      </c>
      <c r="L82" s="82" t="e">
        <f>IF(ISNUMBER(Results!E78),Results!E78,NA())</f>
        <v>#N/A</v>
      </c>
      <c r="M82" s="82" t="e">
        <f>IF(ISNUMBER(Results!F78),Results!F78,NA())</f>
        <v>#N/A</v>
      </c>
      <c r="O82" s="49"/>
      <c r="P82" s="49"/>
      <c r="Q82" s="49"/>
      <c r="R82" s="49"/>
      <c r="S82" s="49"/>
      <c r="IS82" s="2" t="str">
        <f>'Gene Table'!A78</f>
        <v>G04</v>
      </c>
      <c r="IT82" s="2" t="str">
        <f>'Gene Table'!$C78</f>
        <v>NULL</v>
      </c>
      <c r="IU82" s="82" t="str">
        <f aca="true" t="shared" si="4" ref="IU82:IU90">IF(ISNUMBER(L82),L82,"")</f>
        <v/>
      </c>
      <c r="IV82" s="82" t="str">
        <f aca="true" t="shared" si="5" ref="IV82:IV90">IF(ISNUMBER(M82),M82,"")</f>
        <v/>
      </c>
    </row>
    <row r="83" spans="10:256" ht="15" customHeight="1">
      <c r="J83" s="2" t="str">
        <f>'Gene Table'!A79</f>
        <v>G05</v>
      </c>
      <c r="K83" s="2" t="str">
        <f>'Gene Table'!C79</f>
        <v>NULL</v>
      </c>
      <c r="L83" s="82" t="e">
        <f>IF(ISNUMBER(Results!E79),Results!E79,NA())</f>
        <v>#N/A</v>
      </c>
      <c r="M83" s="82" t="e">
        <f>IF(ISNUMBER(Results!F79),Results!F79,NA())</f>
        <v>#N/A</v>
      </c>
      <c r="O83" s="49"/>
      <c r="P83" s="49"/>
      <c r="Q83" s="49"/>
      <c r="R83" s="49"/>
      <c r="S83" s="49"/>
      <c r="IS83" s="2" t="str">
        <f>'Gene Table'!A79</f>
        <v>G05</v>
      </c>
      <c r="IT83" s="2" t="str">
        <f>'Gene Table'!$C79</f>
        <v>NULL</v>
      </c>
      <c r="IU83" s="82" t="str">
        <f t="shared" si="4"/>
        <v/>
      </c>
      <c r="IV83" s="82" t="str">
        <f t="shared" si="5"/>
        <v/>
      </c>
    </row>
    <row r="84" spans="10:256" ht="15" customHeight="1">
      <c r="J84" s="2" t="str">
        <f>'Gene Table'!A80</f>
        <v>G06</v>
      </c>
      <c r="K84" s="2" t="str">
        <f>'Gene Table'!C80</f>
        <v>NULL</v>
      </c>
      <c r="L84" s="82" t="e">
        <f>IF(ISNUMBER(Results!E80),Results!E80,NA())</f>
        <v>#N/A</v>
      </c>
      <c r="M84" s="82" t="e">
        <f>IF(ISNUMBER(Results!F80),Results!F80,NA())</f>
        <v>#N/A</v>
      </c>
      <c r="O84" s="49"/>
      <c r="P84" s="49"/>
      <c r="Q84" s="49"/>
      <c r="R84" s="49"/>
      <c r="S84" s="49"/>
      <c r="IS84" s="2" t="str">
        <f>'Gene Table'!A80</f>
        <v>G06</v>
      </c>
      <c r="IT84" s="2" t="str">
        <f>'Gene Table'!$C80</f>
        <v>NULL</v>
      </c>
      <c r="IU84" s="82" t="str">
        <f t="shared" si="4"/>
        <v/>
      </c>
      <c r="IV84" s="82" t="str">
        <f t="shared" si="5"/>
        <v/>
      </c>
    </row>
    <row r="85" spans="10:256" ht="15" customHeight="1">
      <c r="J85" s="2" t="str">
        <f>'Gene Table'!A81</f>
        <v>G07</v>
      </c>
      <c r="K85" s="2" t="str">
        <f>'Gene Table'!C81</f>
        <v>NULL</v>
      </c>
      <c r="L85" s="82" t="e">
        <f>IF(ISNUMBER(Results!E81),Results!E81,NA())</f>
        <v>#N/A</v>
      </c>
      <c r="M85" s="82" t="e">
        <f>IF(ISNUMBER(Results!F81),Results!F81,NA())</f>
        <v>#N/A</v>
      </c>
      <c r="O85" s="49"/>
      <c r="P85" s="49"/>
      <c r="Q85" s="49"/>
      <c r="R85" s="49"/>
      <c r="S85" s="49"/>
      <c r="IS85" s="2" t="str">
        <f>'Gene Table'!A81</f>
        <v>G07</v>
      </c>
      <c r="IT85" s="2" t="str">
        <f>'Gene Table'!$C81</f>
        <v>NULL</v>
      </c>
      <c r="IU85" s="82" t="str">
        <f t="shared" si="4"/>
        <v/>
      </c>
      <c r="IV85" s="82" t="str">
        <f t="shared" si="5"/>
        <v/>
      </c>
    </row>
    <row r="86" spans="10:256" ht="15" customHeight="1">
      <c r="J86" s="2" t="str">
        <f>'Gene Table'!A82</f>
        <v>G08</v>
      </c>
      <c r="K86" s="2" t="str">
        <f>'Gene Table'!C82</f>
        <v>NULL</v>
      </c>
      <c r="L86" s="82" t="e">
        <f>IF(ISNUMBER(Results!E82),Results!E82,NA())</f>
        <v>#N/A</v>
      </c>
      <c r="M86" s="82" t="e">
        <f>IF(ISNUMBER(Results!F82),Results!F82,NA())</f>
        <v>#N/A</v>
      </c>
      <c r="O86" s="49"/>
      <c r="P86" s="49"/>
      <c r="Q86" s="49"/>
      <c r="R86" s="49"/>
      <c r="S86" s="49"/>
      <c r="IS86" s="2" t="str">
        <f>'Gene Table'!A82</f>
        <v>G08</v>
      </c>
      <c r="IT86" s="2" t="str">
        <f>'Gene Table'!$C82</f>
        <v>NULL</v>
      </c>
      <c r="IU86" s="82" t="str">
        <f t="shared" si="4"/>
        <v/>
      </c>
      <c r="IV86" s="82" t="str">
        <f t="shared" si="5"/>
        <v/>
      </c>
    </row>
    <row r="87" spans="10:256" ht="15" customHeight="1">
      <c r="J87" s="2" t="str">
        <f>'Gene Table'!A83</f>
        <v>G09</v>
      </c>
      <c r="K87" s="2" t="str">
        <f>'Gene Table'!C83</f>
        <v>NULL</v>
      </c>
      <c r="L87" s="82" t="e">
        <f>IF(ISNUMBER(Results!E83),Results!E83,NA())</f>
        <v>#N/A</v>
      </c>
      <c r="M87" s="82" t="e">
        <f>IF(ISNUMBER(Results!F83),Results!F83,NA())</f>
        <v>#N/A</v>
      </c>
      <c r="O87" s="49"/>
      <c r="P87" s="49"/>
      <c r="Q87" s="49"/>
      <c r="R87" s="49"/>
      <c r="S87" s="49"/>
      <c r="IS87" s="2" t="str">
        <f>'Gene Table'!A83</f>
        <v>G09</v>
      </c>
      <c r="IT87" s="2" t="str">
        <f>'Gene Table'!$C83</f>
        <v>NULL</v>
      </c>
      <c r="IU87" s="82" t="str">
        <f t="shared" si="4"/>
        <v/>
      </c>
      <c r="IV87" s="82" t="str">
        <f t="shared" si="5"/>
        <v/>
      </c>
    </row>
    <row r="88" spans="10:256" ht="15" customHeight="1">
      <c r="J88" s="2" t="str">
        <f>'Gene Table'!A84</f>
        <v>G10</v>
      </c>
      <c r="K88" s="2" t="str">
        <f>'Gene Table'!C84</f>
        <v>NULL</v>
      </c>
      <c r="L88" s="82" t="e">
        <f>IF(ISNUMBER(Results!E84),Results!E84,NA())</f>
        <v>#N/A</v>
      </c>
      <c r="M88" s="82" t="e">
        <f>IF(ISNUMBER(Results!F84),Results!F84,NA())</f>
        <v>#N/A</v>
      </c>
      <c r="O88" s="49"/>
      <c r="P88" s="49"/>
      <c r="Q88" s="49"/>
      <c r="R88" s="49"/>
      <c r="S88" s="49"/>
      <c r="IS88" s="2" t="str">
        <f>'Gene Table'!A84</f>
        <v>G10</v>
      </c>
      <c r="IT88" s="2" t="str">
        <f>'Gene Table'!$C84</f>
        <v>NULL</v>
      </c>
      <c r="IU88" s="82" t="str">
        <f t="shared" si="4"/>
        <v/>
      </c>
      <c r="IV88" s="82" t="str">
        <f t="shared" si="5"/>
        <v/>
      </c>
    </row>
    <row r="89" spans="10:256" ht="15" customHeight="1">
      <c r="J89" s="2" t="str">
        <f>'Gene Table'!A85</f>
        <v>G11</v>
      </c>
      <c r="K89" s="2" t="str">
        <f>'Gene Table'!C85</f>
        <v>NULL</v>
      </c>
      <c r="L89" s="82" t="e">
        <f>IF(ISNUMBER(Results!E85),Results!E85,NA())</f>
        <v>#N/A</v>
      </c>
      <c r="M89" s="82" t="e">
        <f>IF(ISNUMBER(Results!F85),Results!F85,NA())</f>
        <v>#N/A</v>
      </c>
      <c r="O89" s="49"/>
      <c r="P89" s="49"/>
      <c r="Q89" s="49"/>
      <c r="R89" s="49"/>
      <c r="S89" s="49"/>
      <c r="IS89" s="2" t="str">
        <f>'Gene Table'!A85</f>
        <v>G11</v>
      </c>
      <c r="IT89" s="2" t="str">
        <f>'Gene Table'!$C85</f>
        <v>NULL</v>
      </c>
      <c r="IU89" s="82" t="str">
        <f t="shared" si="4"/>
        <v/>
      </c>
      <c r="IV89" s="82" t="str">
        <f t="shared" si="5"/>
        <v/>
      </c>
    </row>
    <row r="90" spans="10:256" ht="15" customHeight="1">
      <c r="J90" s="2" t="str">
        <f>'Gene Table'!A86</f>
        <v>G12</v>
      </c>
      <c r="K90" s="2" t="str">
        <f>'Gene Table'!C86</f>
        <v>NULL</v>
      </c>
      <c r="L90" s="82" t="e">
        <f>IF(ISNUMBER(Results!E86),Results!E86,NA())</f>
        <v>#N/A</v>
      </c>
      <c r="M90" s="82" t="e">
        <f>IF(ISNUMBER(Results!F86),Results!F86,NA())</f>
        <v>#N/A</v>
      </c>
      <c r="O90" s="49"/>
      <c r="P90" s="49"/>
      <c r="Q90" s="49"/>
      <c r="R90" s="49"/>
      <c r="S90" s="49"/>
      <c r="IS90" s="2" t="str">
        <f>'Gene Table'!A86</f>
        <v>G12</v>
      </c>
      <c r="IT90" s="2" t="str">
        <f>'Gene Table'!$C86</f>
        <v>NULL</v>
      </c>
      <c r="IU90" s="82" t="str">
        <f t="shared" si="4"/>
        <v/>
      </c>
      <c r="IV90" s="82" t="str">
        <f t="shared" si="5"/>
        <v/>
      </c>
    </row>
    <row r="91" spans="11:19" ht="15" customHeight="1">
      <c r="K91" s="49"/>
      <c r="L91" s="49"/>
      <c r="M91" s="49"/>
      <c r="O91" s="49"/>
      <c r="P91" s="49"/>
      <c r="Q91" s="49"/>
      <c r="R91" s="49"/>
      <c r="S91" s="49"/>
    </row>
    <row r="92" spans="11:19" ht="15" customHeight="1">
      <c r="K92" s="49"/>
      <c r="L92" s="49"/>
      <c r="M92" s="49"/>
      <c r="O92" s="49"/>
      <c r="P92" s="49"/>
      <c r="Q92" s="49"/>
      <c r="R92" s="49"/>
      <c r="S92" s="49"/>
    </row>
    <row r="93" spans="11:19" ht="15" customHeight="1">
      <c r="K93" s="49"/>
      <c r="L93" s="49"/>
      <c r="M93" s="49"/>
      <c r="O93" s="49"/>
      <c r="P93" s="49"/>
      <c r="Q93" s="49"/>
      <c r="R93" s="49"/>
      <c r="S93" s="49"/>
    </row>
    <row r="94" spans="11:19" ht="15" customHeight="1">
      <c r="K94" s="49"/>
      <c r="L94" s="49"/>
      <c r="M94" s="49"/>
      <c r="O94" s="49"/>
      <c r="P94" s="49"/>
      <c r="Q94" s="49"/>
      <c r="R94" s="49"/>
      <c r="S94" s="49"/>
    </row>
    <row r="95" spans="15:19" ht="15" customHeight="1">
      <c r="O95" s="49"/>
      <c r="P95" s="49"/>
      <c r="Q95" s="49"/>
      <c r="R95" s="49"/>
      <c r="S95" s="49"/>
    </row>
    <row r="96" spans="14:15" ht="15" customHeight="1">
      <c r="N96" s="49"/>
      <c r="O96" s="49"/>
    </row>
    <row r="97" spans="14:15" ht="15" customHeight="1">
      <c r="N97" s="49"/>
      <c r="O97" s="49"/>
    </row>
    <row r="98" spans="14:15" ht="15" customHeight="1">
      <c r="N98" s="49"/>
      <c r="O98" s="49"/>
    </row>
    <row r="99" spans="14:15" ht="15" customHeight="1">
      <c r="N99" s="49"/>
      <c r="O99" s="49"/>
    </row>
    <row r="100" spans="14:15" ht="15" customHeight="1">
      <c r="N100" s="49"/>
      <c r="O100" s="49"/>
    </row>
    <row r="101" spans="14:15" ht="15" customHeight="1">
      <c r="N101" s="49"/>
      <c r="O101" s="49"/>
    </row>
    <row r="102" spans="14:15" ht="15" customHeight="1">
      <c r="N102" s="49"/>
      <c r="O102" s="49"/>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zoomScale="106" zoomScaleNormal="106" workbookViewId="0" topLeftCell="A1">
      <selection activeCell="L6" sqref="L6"/>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50" t="s">
        <v>398</v>
      </c>
      <c r="B1" s="50"/>
      <c r="C1" s="50"/>
      <c r="D1" s="51">
        <v>3</v>
      </c>
      <c r="F1" s="52" t="s">
        <v>399</v>
      </c>
      <c r="G1" s="52"/>
      <c r="H1" s="52"/>
      <c r="I1" s="51">
        <v>0.05</v>
      </c>
    </row>
    <row r="2" spans="1:9" ht="30" customHeight="1">
      <c r="A2" s="53" t="s">
        <v>400</v>
      </c>
      <c r="B2" s="54"/>
      <c r="C2" s="54"/>
      <c r="D2" s="54"/>
      <c r="E2" s="54"/>
      <c r="F2" s="54"/>
      <c r="G2" s="54"/>
      <c r="H2" s="54"/>
      <c r="I2" s="65"/>
    </row>
    <row r="3" spans="1:9" ht="30" customHeight="1">
      <c r="A3" s="53" t="s">
        <v>401</v>
      </c>
      <c r="B3" s="54"/>
      <c r="C3" s="54"/>
      <c r="D3" s="54"/>
      <c r="E3" s="54"/>
      <c r="F3" s="54"/>
      <c r="G3" s="54"/>
      <c r="H3" s="54"/>
      <c r="I3" s="65"/>
    </row>
    <row r="4" spans="1:9" ht="30" customHeight="1">
      <c r="A4" s="53" t="s">
        <v>393</v>
      </c>
      <c r="B4" s="54"/>
      <c r="C4" s="54"/>
      <c r="D4" s="54"/>
      <c r="E4" s="54"/>
      <c r="F4" s="54"/>
      <c r="G4" s="54"/>
      <c r="H4" s="54"/>
      <c r="I4" s="65"/>
    </row>
    <row r="5" spans="13:256" ht="12" customHeight="1">
      <c r="M5" s="17" t="s">
        <v>402</v>
      </c>
      <c r="N5" s="66"/>
      <c r="O5" s="67"/>
      <c r="P5" s="49"/>
      <c r="Q5" s="49"/>
      <c r="R5" s="49"/>
      <c r="IS5" s="7"/>
      <c r="IT5" s="7"/>
      <c r="IU5" s="17" t="s">
        <v>402</v>
      </c>
      <c r="IV5" s="67"/>
    </row>
    <row r="6" spans="11:256" ht="15" customHeight="1">
      <c r="K6" s="7" t="s">
        <v>329</v>
      </c>
      <c r="L6" s="68" t="s">
        <v>5</v>
      </c>
      <c r="M6" s="7" t="s">
        <v>403</v>
      </c>
      <c r="N6" s="7" t="s">
        <v>404</v>
      </c>
      <c r="O6" s="7" t="s">
        <v>380</v>
      </c>
      <c r="P6" s="49"/>
      <c r="Q6" s="49"/>
      <c r="R6" s="49"/>
      <c r="IS6" s="7" t="s">
        <v>329</v>
      </c>
      <c r="IT6" s="7" t="s">
        <v>6</v>
      </c>
      <c r="IU6" s="7" t="s">
        <v>403</v>
      </c>
      <c r="IV6" s="7" t="s">
        <v>404</v>
      </c>
    </row>
    <row r="7" spans="11:256" ht="15" customHeight="1">
      <c r="K7" s="2" t="str">
        <f>'Gene Table'!A3</f>
        <v>A01</v>
      </c>
      <c r="L7" s="2" t="str">
        <f>'Gene Table'!C3</f>
        <v>NM_000130</v>
      </c>
      <c r="M7" s="69" t="e">
        <f>IF(ISNUMBER(Results!G3),LOG(Results!G3,2),NA())</f>
        <v>#N/A</v>
      </c>
      <c r="N7" s="70" t="e">
        <f>IF(ISNUMBER(Results!H3),Results!H3,NA())</f>
        <v>#N/A</v>
      </c>
      <c r="O7" s="2" t="str">
        <f>Results!J3</f>
        <v>Type 3</v>
      </c>
      <c r="IS7" s="2" t="str">
        <f>'Gene Table'!A3</f>
        <v>A01</v>
      </c>
      <c r="IT7" s="2" t="str">
        <f>'Gene Table'!C3</f>
        <v>NM_000130</v>
      </c>
      <c r="IU7" s="69" t="str">
        <f>IF(ISNUMBER(M7),M7,"")</f>
        <v/>
      </c>
      <c r="IV7" s="70" t="str">
        <f>IF(ISNUMBER(N7),N7,"")</f>
        <v/>
      </c>
    </row>
    <row r="8" spans="11:256" ht="15" customHeight="1">
      <c r="K8" s="2" t="str">
        <f>'Gene Table'!A4</f>
        <v>A02</v>
      </c>
      <c r="L8" s="2" t="str">
        <f>'Gene Table'!C4</f>
        <v>NM_000506</v>
      </c>
      <c r="M8" s="69" t="e">
        <f>IF(ISNUMBER(Results!G4),LOG(Results!G4,2),NA())</f>
        <v>#N/A</v>
      </c>
      <c r="N8" s="70" t="e">
        <f>IF(ISNUMBER(Results!H4),Results!H4,NA())</f>
        <v>#N/A</v>
      </c>
      <c r="O8" s="2" t="str">
        <f>Results!J4</f>
        <v>Type 3</v>
      </c>
      <c r="IS8" s="2" t="str">
        <f>'Gene Table'!A4</f>
        <v>A02</v>
      </c>
      <c r="IT8" s="2" t="str">
        <f>'Gene Table'!C4</f>
        <v>NM_000506</v>
      </c>
      <c r="IU8" s="69" t="str">
        <f aca="true" t="shared" si="0" ref="IU8:IU25">IF(ISNUMBER(M8),M8,"")</f>
        <v/>
      </c>
      <c r="IV8" s="70" t="str">
        <f aca="true" t="shared" si="1" ref="IV8:IV25">IF(ISNUMBER(N8),N8,"")</f>
        <v/>
      </c>
    </row>
    <row r="9" spans="2:256" ht="15" customHeight="1">
      <c r="B9" s="55">
        <f>ROUNDUP(MIN(IU7:IU90),0)-10</f>
        <v>-10</v>
      </c>
      <c r="C9" s="56">
        <f>'Volcano Plot'!I1</f>
        <v>0.05</v>
      </c>
      <c r="D9" s="56"/>
      <c r="E9" s="57"/>
      <c r="K9" s="2" t="str">
        <f>'Gene Table'!A5</f>
        <v>A03</v>
      </c>
      <c r="L9" s="2" t="str">
        <f>'Gene Table'!C5</f>
        <v>NM_000044</v>
      </c>
      <c r="M9" s="69" t="e">
        <f>IF(ISNUMBER(Results!G5),LOG(Results!G5,2),NA())</f>
        <v>#N/A</v>
      </c>
      <c r="N9" s="70" t="e">
        <f>IF(ISNUMBER(Results!H5),Results!H5,NA())</f>
        <v>#N/A</v>
      </c>
      <c r="O9" s="2" t="str">
        <f>Results!J5</f>
        <v>Type 3</v>
      </c>
      <c r="IS9" s="2" t="str">
        <f>'Gene Table'!A5</f>
        <v>A03</v>
      </c>
      <c r="IT9" s="2" t="str">
        <f>'Gene Table'!C5</f>
        <v>NM_000044</v>
      </c>
      <c r="IU9" s="69" t="str">
        <f t="shared" si="0"/>
        <v/>
      </c>
      <c r="IV9" s="70" t="str">
        <f t="shared" si="1"/>
        <v/>
      </c>
    </row>
    <row r="10" spans="2:256" ht="15" customHeight="1">
      <c r="B10" s="58">
        <f>ROUNDUP(MAX(IU7:IU90),0)+10</f>
        <v>10</v>
      </c>
      <c r="C10" s="59">
        <f>C9</f>
        <v>0.05</v>
      </c>
      <c r="D10" s="59"/>
      <c r="E10" s="60"/>
      <c r="K10" s="2" t="str">
        <f>'Gene Table'!A6</f>
        <v>A04</v>
      </c>
      <c r="L10" s="2" t="str">
        <f>'Gene Table'!C6</f>
        <v>NM_004972</v>
      </c>
      <c r="M10" s="69" t="e">
        <f>IF(ISNUMBER(Results!G6),LOG(Results!G6,2),NA())</f>
        <v>#N/A</v>
      </c>
      <c r="N10" s="70" t="e">
        <f>IF(ISNUMBER(Results!H6),Results!H6,NA())</f>
        <v>#N/A</v>
      </c>
      <c r="O10" s="2" t="str">
        <f>Results!J6</f>
        <v>Type 3</v>
      </c>
      <c r="IS10" s="2" t="str">
        <f>'Gene Table'!A6</f>
        <v>A04</v>
      </c>
      <c r="IT10" s="2" t="str">
        <f>'Gene Table'!C6</f>
        <v>NM_004972</v>
      </c>
      <c r="IU10" s="69" t="str">
        <f t="shared" si="0"/>
        <v/>
      </c>
      <c r="IV10" s="70" t="str">
        <f t="shared" si="1"/>
        <v/>
      </c>
    </row>
    <row r="11" spans="2:256" ht="15" customHeight="1">
      <c r="B11" s="61"/>
      <c r="C11" s="59"/>
      <c r="D11" s="59"/>
      <c r="E11" s="60"/>
      <c r="K11" s="2" t="str">
        <f>'Gene Table'!A7</f>
        <v>A05</v>
      </c>
      <c r="L11" s="2" t="str">
        <f>'Gene Table'!C7</f>
        <v>NM_004333</v>
      </c>
      <c r="M11" s="69" t="e">
        <f>IF(ISNUMBER(Results!G7),LOG(Results!G7,2),NA())</f>
        <v>#N/A</v>
      </c>
      <c r="N11" s="70" t="e">
        <f>IF(ISNUMBER(Results!H7),Results!H7,NA())</f>
        <v>#N/A</v>
      </c>
      <c r="O11" s="2" t="str">
        <f>Results!J7</f>
        <v>Type 3</v>
      </c>
      <c r="IS11" s="2" t="str">
        <f>'Gene Table'!A7</f>
        <v>A05</v>
      </c>
      <c r="IT11" s="2" t="str">
        <f>'Gene Table'!C7</f>
        <v>NM_004333</v>
      </c>
      <c r="IU11" s="69" t="str">
        <f t="shared" si="0"/>
        <v/>
      </c>
      <c r="IV11" s="70" t="str">
        <f t="shared" si="1"/>
        <v/>
      </c>
    </row>
    <row r="12" spans="2:256" ht="15" customHeight="1">
      <c r="B12" s="61">
        <v>1</v>
      </c>
      <c r="C12" s="59">
        <f>LOG('Volcano Plot'!D$1,2)</f>
        <v>1.58496250072116</v>
      </c>
      <c r="D12" s="59">
        <f>-1*C12</f>
        <v>-1.58496250072116</v>
      </c>
      <c r="E12" s="60">
        <v>0</v>
      </c>
      <c r="K12" s="2" t="str">
        <f>'Gene Table'!A8</f>
        <v>A06</v>
      </c>
      <c r="L12" s="2" t="str">
        <f>'Gene Table'!C8</f>
        <v>NM_005957</v>
      </c>
      <c r="M12" s="69" t="e">
        <f>IF(ISNUMBER(Results!G8),LOG(Results!G8,2),NA())</f>
        <v>#N/A</v>
      </c>
      <c r="N12" s="70" t="e">
        <f>IF(ISNUMBER(Results!H8),Results!H8,NA())</f>
        <v>#N/A</v>
      </c>
      <c r="O12" s="2" t="str">
        <f>Results!J8</f>
        <v>Type 3</v>
      </c>
      <c r="P12" s="49"/>
      <c r="Q12" s="49"/>
      <c r="R12" s="49"/>
      <c r="IS12" s="2" t="str">
        <f>'Gene Table'!A8</f>
        <v>A06</v>
      </c>
      <c r="IT12" s="2" t="str">
        <f>'Gene Table'!C8</f>
        <v>NM_005957</v>
      </c>
      <c r="IU12" s="69" t="str">
        <f t="shared" si="0"/>
        <v/>
      </c>
      <c r="IV12" s="70" t="str">
        <f t="shared" si="1"/>
        <v/>
      </c>
    </row>
    <row r="13" spans="2:256" ht="15" customHeight="1">
      <c r="B13" s="62" t="e">
        <f>10^(ROUND(LOG(MIN(IV7:IV90)),0)-1)</f>
        <v>#NUM!</v>
      </c>
      <c r="C13" s="63">
        <f>LOG('Volcano Plot'!D$1,2)</f>
        <v>1.58496250072116</v>
      </c>
      <c r="D13" s="63">
        <f>-1*C13</f>
        <v>-1.58496250072116</v>
      </c>
      <c r="E13" s="64">
        <v>0</v>
      </c>
      <c r="K13" s="2" t="str">
        <f>'Gene Table'!A9</f>
        <v>A07</v>
      </c>
      <c r="L13" s="2" t="str">
        <f>'Gene Table'!C9</f>
        <v>NM_000594</v>
      </c>
      <c r="M13" s="69" t="e">
        <f>IF(ISNUMBER(Results!G9),LOG(Results!G9,2),NA())</f>
        <v>#N/A</v>
      </c>
      <c r="N13" s="70" t="e">
        <f>IF(ISNUMBER(Results!H9),Results!H9,NA())</f>
        <v>#N/A</v>
      </c>
      <c r="O13" s="2" t="str">
        <f>Results!J9</f>
        <v>Type 3</v>
      </c>
      <c r="P13" s="49"/>
      <c r="Q13" s="49"/>
      <c r="R13" s="49"/>
      <c r="IS13" s="2" t="str">
        <f>'Gene Table'!A9</f>
        <v>A07</v>
      </c>
      <c r="IT13" s="2" t="str">
        <f>'Gene Table'!C9</f>
        <v>NM_000594</v>
      </c>
      <c r="IU13" s="69" t="str">
        <f t="shared" si="0"/>
        <v/>
      </c>
      <c r="IV13" s="70" t="str">
        <f t="shared" si="1"/>
        <v/>
      </c>
    </row>
    <row r="14" spans="11:256" ht="15" customHeight="1">
      <c r="K14" s="2" t="str">
        <f>'Gene Table'!A10</f>
        <v>A08</v>
      </c>
      <c r="L14" s="2" t="str">
        <f>'Gene Table'!C10</f>
        <v>NM_000572</v>
      </c>
      <c r="M14" s="69" t="e">
        <f>IF(ISNUMBER(Results!G10),LOG(Results!G10,2),NA())</f>
        <v>#N/A</v>
      </c>
      <c r="N14" s="70" t="e">
        <f>IF(ISNUMBER(Results!H10),Results!H10,NA())</f>
        <v>#N/A</v>
      </c>
      <c r="O14" s="2" t="str">
        <f>Results!J10</f>
        <v>Type 3</v>
      </c>
      <c r="P14" s="71"/>
      <c r="Q14" s="49"/>
      <c r="R14" s="49"/>
      <c r="IS14" s="2" t="str">
        <f>'Gene Table'!A10</f>
        <v>A08</v>
      </c>
      <c r="IT14" s="2" t="str">
        <f>'Gene Table'!C10</f>
        <v>NM_000572</v>
      </c>
      <c r="IU14" s="69" t="str">
        <f t="shared" si="0"/>
        <v/>
      </c>
      <c r="IV14" s="70" t="str">
        <f t="shared" si="1"/>
        <v/>
      </c>
    </row>
    <row r="15" spans="11:256" ht="15" customHeight="1">
      <c r="K15" s="2" t="str">
        <f>'Gene Table'!A11</f>
        <v>A09</v>
      </c>
      <c r="L15" s="2" t="str">
        <f>'Gene Table'!C11</f>
        <v>NM_000414</v>
      </c>
      <c r="M15" s="69" t="e">
        <f>IF(ISNUMBER(Results!G11),LOG(Results!G11,2),NA())</f>
        <v>#N/A</v>
      </c>
      <c r="N15" s="70" t="e">
        <f>IF(ISNUMBER(Results!H11),Results!H11,NA())</f>
        <v>#N/A</v>
      </c>
      <c r="O15" s="2" t="str">
        <f>Results!J11</f>
        <v>Type 3</v>
      </c>
      <c r="P15" s="49"/>
      <c r="Q15" s="49"/>
      <c r="R15" s="49"/>
      <c r="IS15" s="2" t="str">
        <f>'Gene Table'!A11</f>
        <v>A09</v>
      </c>
      <c r="IT15" s="2" t="str">
        <f>'Gene Table'!C11</f>
        <v>NM_000414</v>
      </c>
      <c r="IU15" s="69" t="str">
        <f t="shared" si="0"/>
        <v/>
      </c>
      <c r="IV15" s="70" t="str">
        <f t="shared" si="1"/>
        <v/>
      </c>
    </row>
    <row r="16" spans="11:256" ht="15" customHeight="1">
      <c r="K16" s="2" t="str">
        <f>'Gene Table'!A12</f>
        <v>A10</v>
      </c>
      <c r="L16" s="2" t="str">
        <f>'Gene Table'!C12</f>
        <v>NM_000413</v>
      </c>
      <c r="M16" s="69" t="e">
        <f>IF(ISNUMBER(Results!G12),LOG(Results!G12,2),NA())</f>
        <v>#N/A</v>
      </c>
      <c r="N16" s="70" t="e">
        <f>IF(ISNUMBER(Results!H12),Results!H12,NA())</f>
        <v>#N/A</v>
      </c>
      <c r="O16" s="2" t="str">
        <f>Results!J12</f>
        <v>Type 3</v>
      </c>
      <c r="P16" s="49"/>
      <c r="Q16" s="49"/>
      <c r="R16" s="49"/>
      <c r="IS16" s="2" t="str">
        <f>'Gene Table'!A12</f>
        <v>A10</v>
      </c>
      <c r="IT16" s="2" t="str">
        <f>'Gene Table'!C12</f>
        <v>NM_000413</v>
      </c>
      <c r="IU16" s="69" t="str">
        <f t="shared" si="0"/>
        <v/>
      </c>
      <c r="IV16" s="70" t="str">
        <f t="shared" si="1"/>
        <v/>
      </c>
    </row>
    <row r="17" spans="11:256" ht="15" customHeight="1">
      <c r="K17" s="2" t="str">
        <f>'Gene Table'!A13</f>
        <v>A11</v>
      </c>
      <c r="L17" s="2" t="str">
        <f>'Gene Table'!C13</f>
        <v>NM_000777</v>
      </c>
      <c r="M17" s="69" t="e">
        <f>IF(ISNUMBER(Results!G13),LOG(Results!G13,2),NA())</f>
        <v>#N/A</v>
      </c>
      <c r="N17" s="70" t="e">
        <f>IF(ISNUMBER(Results!H13),Results!H13,NA())</f>
        <v>#N/A</v>
      </c>
      <c r="O17" s="2" t="str">
        <f>Results!J13</f>
        <v>Type 3</v>
      </c>
      <c r="P17" s="49"/>
      <c r="Q17" s="49"/>
      <c r="R17" s="49"/>
      <c r="IS17" s="2" t="str">
        <f>'Gene Table'!A13</f>
        <v>A11</v>
      </c>
      <c r="IT17" s="2" t="str">
        <f>'Gene Table'!C13</f>
        <v>NM_000777</v>
      </c>
      <c r="IU17" s="69" t="str">
        <f t="shared" si="0"/>
        <v/>
      </c>
      <c r="IV17" s="70" t="str">
        <f t="shared" si="1"/>
        <v/>
      </c>
    </row>
    <row r="18" spans="11:256" ht="15" customHeight="1">
      <c r="K18" s="2" t="str">
        <f>'Gene Table'!A14</f>
        <v>A12</v>
      </c>
      <c r="L18" s="2" t="str">
        <f>'Gene Table'!C14</f>
        <v>NM_000499</v>
      </c>
      <c r="M18" s="69" t="e">
        <f>IF(ISNUMBER(Results!G14),LOG(Results!G14,2),NA())</f>
        <v>#N/A</v>
      </c>
      <c r="N18" s="70" t="e">
        <f>IF(ISNUMBER(Results!H14),Results!H14,NA())</f>
        <v>#N/A</v>
      </c>
      <c r="O18" s="2" t="str">
        <f>Results!J14</f>
        <v>Type 3</v>
      </c>
      <c r="P18" s="49"/>
      <c r="Q18" s="49"/>
      <c r="R18" s="49"/>
      <c r="IS18" s="2" t="str">
        <f>'Gene Table'!A14</f>
        <v>A12</v>
      </c>
      <c r="IT18" s="2" t="str">
        <f>'Gene Table'!C14</f>
        <v>NM_000499</v>
      </c>
      <c r="IU18" s="69" t="str">
        <f t="shared" si="0"/>
        <v/>
      </c>
      <c r="IV18" s="70" t="str">
        <f t="shared" si="1"/>
        <v/>
      </c>
    </row>
    <row r="19" spans="11:256" ht="15" customHeight="1">
      <c r="K19" s="2" t="str">
        <f>'Gene Table'!A15</f>
        <v>B01</v>
      </c>
      <c r="L19" s="2" t="str">
        <f>'Gene Table'!C15</f>
        <v>NM_000660</v>
      </c>
      <c r="M19" s="69" t="e">
        <f>IF(ISNUMBER(Results!G15),LOG(Results!G15,2),NA())</f>
        <v>#N/A</v>
      </c>
      <c r="N19" s="70" t="e">
        <f>IF(ISNUMBER(Results!H15),Results!H15,NA())</f>
        <v>#N/A</v>
      </c>
      <c r="O19" s="2" t="str">
        <f>Results!J15</f>
        <v>Type 3</v>
      </c>
      <c r="P19" s="49"/>
      <c r="Q19" s="49"/>
      <c r="R19" s="49"/>
      <c r="IS19" s="2" t="str">
        <f>'Gene Table'!A15</f>
        <v>B01</v>
      </c>
      <c r="IT19" s="2" t="str">
        <f>'Gene Table'!C15</f>
        <v>NM_000660</v>
      </c>
      <c r="IU19" s="69" t="str">
        <f t="shared" si="0"/>
        <v/>
      </c>
      <c r="IV19" s="70" t="str">
        <f t="shared" si="1"/>
        <v/>
      </c>
    </row>
    <row r="20" spans="11:256" ht="15" customHeight="1">
      <c r="K20" s="2" t="str">
        <f>'Gene Table'!A16</f>
        <v>B02</v>
      </c>
      <c r="L20" s="2" t="str">
        <f>'Gene Table'!C16</f>
        <v>NM_003994</v>
      </c>
      <c r="M20" s="69" t="e">
        <f>IF(ISNUMBER(Results!G16),LOG(Results!G16,2),NA())</f>
        <v>#N/A</v>
      </c>
      <c r="N20" s="70" t="e">
        <f>IF(ISNUMBER(Results!H16),Results!H16,NA())</f>
        <v>#N/A</v>
      </c>
      <c r="O20" s="2" t="str">
        <f>Results!J16</f>
        <v>Type 3</v>
      </c>
      <c r="P20" s="71"/>
      <c r="Q20" s="49"/>
      <c r="R20" s="49"/>
      <c r="IS20" s="2" t="str">
        <f>'Gene Table'!A16</f>
        <v>B02</v>
      </c>
      <c r="IT20" s="2" t="str">
        <f>'Gene Table'!C16</f>
        <v>NM_003994</v>
      </c>
      <c r="IU20" s="69" t="str">
        <f t="shared" si="0"/>
        <v/>
      </c>
      <c r="IV20" s="70" t="str">
        <f t="shared" si="1"/>
        <v/>
      </c>
    </row>
    <row r="21" spans="11:256" ht="15" customHeight="1">
      <c r="K21" s="2" t="str">
        <f>'Gene Table'!A17</f>
        <v>B03</v>
      </c>
      <c r="L21" s="2" t="str">
        <f>'Gene Table'!C17</f>
        <v>NM_000618</v>
      </c>
      <c r="M21" s="69" t="e">
        <f>IF(ISNUMBER(Results!G17),LOG(Results!G17,2),NA())</f>
        <v>#N/A</v>
      </c>
      <c r="N21" s="70" t="e">
        <f>IF(ISNUMBER(Results!H17),Results!H17,NA())</f>
        <v>#N/A</v>
      </c>
      <c r="O21" s="2" t="str">
        <f>Results!J17</f>
        <v>Type 3</v>
      </c>
      <c r="P21" s="71"/>
      <c r="Q21" s="49"/>
      <c r="R21" s="49"/>
      <c r="IS21" s="2" t="str">
        <f>'Gene Table'!A17</f>
        <v>B03</v>
      </c>
      <c r="IT21" s="2" t="str">
        <f>'Gene Table'!C17</f>
        <v>NM_000618</v>
      </c>
      <c r="IU21" s="69" t="str">
        <f t="shared" si="0"/>
        <v/>
      </c>
      <c r="IV21" s="70" t="str">
        <f t="shared" si="1"/>
        <v/>
      </c>
    </row>
    <row r="22" spans="11:256" ht="15" customHeight="1">
      <c r="K22" s="2" t="str">
        <f>'Gene Table'!A18</f>
        <v>B04</v>
      </c>
      <c r="L22" s="2" t="str">
        <f>'Gene Table'!C18</f>
        <v>NM_000102</v>
      </c>
      <c r="M22" s="69" t="e">
        <f>IF(ISNUMBER(Results!G18),LOG(Results!G18,2),NA())</f>
        <v>#N/A</v>
      </c>
      <c r="N22" s="70" t="e">
        <f>IF(ISNUMBER(Results!H18),Results!H18,NA())</f>
        <v>#N/A</v>
      </c>
      <c r="O22" s="2" t="str">
        <f>Results!J18</f>
        <v>Type 3</v>
      </c>
      <c r="P22" s="49"/>
      <c r="Q22" s="49"/>
      <c r="R22" s="49"/>
      <c r="IS22" s="2" t="str">
        <f>'Gene Table'!A18</f>
        <v>B04</v>
      </c>
      <c r="IT22" s="2" t="str">
        <f>'Gene Table'!C18</f>
        <v>NM_000102</v>
      </c>
      <c r="IU22" s="69" t="str">
        <f t="shared" si="0"/>
        <v/>
      </c>
      <c r="IV22" s="70" t="str">
        <f t="shared" si="1"/>
        <v/>
      </c>
    </row>
    <row r="23" spans="11:256" ht="15" customHeight="1">
      <c r="K23" s="2" t="str">
        <f>'Gene Table'!A19</f>
        <v>B05</v>
      </c>
      <c r="L23" s="2" t="str">
        <f>'Gene Table'!C19</f>
        <v>NM_000104</v>
      </c>
      <c r="M23" s="69" t="e">
        <f>IF(ISNUMBER(Results!G19),LOG(Results!G19,2),NA())</f>
        <v>#N/A</v>
      </c>
      <c r="N23" s="70" t="e">
        <f>IF(ISNUMBER(Results!H19),Results!H19,NA())</f>
        <v>#N/A</v>
      </c>
      <c r="O23" s="2" t="str">
        <f>Results!J19</f>
        <v>Type 3</v>
      </c>
      <c r="P23" s="49"/>
      <c r="Q23" s="49"/>
      <c r="R23" s="49"/>
      <c r="IS23" s="2" t="str">
        <f>'Gene Table'!A19</f>
        <v>B05</v>
      </c>
      <c r="IT23" s="2" t="str">
        <f>'Gene Table'!C19</f>
        <v>NM_000104</v>
      </c>
      <c r="IU23" s="69" t="str">
        <f t="shared" si="0"/>
        <v/>
      </c>
      <c r="IV23" s="70" t="str">
        <f t="shared" si="1"/>
        <v/>
      </c>
    </row>
    <row r="24" spans="11:256" ht="15" customHeight="1">
      <c r="K24" s="2" t="str">
        <f>'Gene Table'!A20</f>
        <v>B06</v>
      </c>
      <c r="L24" s="2" t="str">
        <f>'Gene Table'!C20</f>
        <v>BC008403</v>
      </c>
      <c r="M24" s="69" t="e">
        <f>IF(ISNUMBER(Results!G20),LOG(Results!G20,2),NA())</f>
        <v>#N/A</v>
      </c>
      <c r="N24" s="70" t="e">
        <f>IF(ISNUMBER(Results!H20),Results!H20,NA())</f>
        <v>#N/A</v>
      </c>
      <c r="O24" s="2" t="str">
        <f>Results!J20</f>
        <v>Type 3</v>
      </c>
      <c r="P24" s="49"/>
      <c r="Q24" s="49"/>
      <c r="R24" s="49"/>
      <c r="IS24" s="2" t="str">
        <f>'Gene Table'!A20</f>
        <v>B06</v>
      </c>
      <c r="IT24" s="2" t="str">
        <f>'Gene Table'!C20</f>
        <v>BC008403</v>
      </c>
      <c r="IU24" s="69" t="str">
        <f t="shared" si="0"/>
        <v/>
      </c>
      <c r="IV24" s="70" t="str">
        <f t="shared" si="1"/>
        <v/>
      </c>
    </row>
    <row r="25" spans="11:256" ht="15" customHeight="1">
      <c r="K25" s="2" t="str">
        <f>'Gene Table'!A21</f>
        <v>B07</v>
      </c>
      <c r="L25" s="2" t="str">
        <f>'Gene Table'!C21</f>
        <v>NM_001785</v>
      </c>
      <c r="M25" s="69" t="e">
        <f>IF(ISNUMBER(Results!G21),LOG(Results!G21,2),NA())</f>
        <v>#N/A</v>
      </c>
      <c r="N25" s="70" t="e">
        <f>IF(ISNUMBER(Results!H21),Results!H21,NA())</f>
        <v>#N/A</v>
      </c>
      <c r="O25" s="2" t="str">
        <f>Results!J21</f>
        <v>Type 3</v>
      </c>
      <c r="P25" s="49"/>
      <c r="Q25" s="49"/>
      <c r="R25" s="49"/>
      <c r="IS25" s="2" t="str">
        <f>'Gene Table'!A21</f>
        <v>B07</v>
      </c>
      <c r="IT25" s="2" t="str">
        <f>'Gene Table'!C21</f>
        <v>NM_001785</v>
      </c>
      <c r="IU25" s="69" t="str">
        <f t="shared" si="0"/>
        <v/>
      </c>
      <c r="IV25" s="70" t="str">
        <f t="shared" si="1"/>
        <v/>
      </c>
    </row>
    <row r="26" spans="11:256" ht="15" customHeight="1">
      <c r="K26" s="2" t="str">
        <f>'Gene Table'!A22</f>
        <v>B08</v>
      </c>
      <c r="L26" s="2" t="str">
        <f>'Gene Table'!C22</f>
        <v>NM_003921</v>
      </c>
      <c r="M26" s="69" t="e">
        <f>IF(ISNUMBER(Results!G22),LOG(Results!G22,2),NA())</f>
        <v>#N/A</v>
      </c>
      <c r="N26" s="70" t="e">
        <f>IF(ISNUMBER(Results!H22),Results!H22,NA())</f>
        <v>#N/A</v>
      </c>
      <c r="O26" s="2" t="str">
        <f>Results!J22</f>
        <v>Type 3</v>
      </c>
      <c r="P26" s="49"/>
      <c r="Q26" s="49"/>
      <c r="R26" s="49"/>
      <c r="IS26" s="2" t="str">
        <f>'Gene Table'!A22</f>
        <v>B08</v>
      </c>
      <c r="IT26" s="2" t="str">
        <f>'Gene Table'!C22</f>
        <v>NM_003921</v>
      </c>
      <c r="IU26" s="69" t="str">
        <f aca="true" t="shared" si="2" ref="IU26:IU38">IF(ISNUMBER(M26),M26,"")</f>
        <v/>
      </c>
      <c r="IV26" s="70" t="str">
        <f aca="true" t="shared" si="3" ref="IV26:IV38">IF(ISNUMBER(N26),N26,"")</f>
        <v/>
      </c>
    </row>
    <row r="27" spans="11:256" ht="15" customHeight="1">
      <c r="K27" s="2" t="str">
        <f>'Gene Table'!A23</f>
        <v>B09</v>
      </c>
      <c r="L27" s="2" t="str">
        <f>'Gene Table'!C23</f>
        <v>NM_030782</v>
      </c>
      <c r="M27" s="69" t="e">
        <f>IF(ISNUMBER(Results!G23),LOG(Results!G23,2),NA())</f>
        <v>#N/A</v>
      </c>
      <c r="N27" s="70" t="e">
        <f>IF(ISNUMBER(Results!H23),Results!H23,NA())</f>
        <v>#N/A</v>
      </c>
      <c r="O27" s="2" t="str">
        <f>Results!J23</f>
        <v>Type 3</v>
      </c>
      <c r="P27" s="49"/>
      <c r="Q27" s="49"/>
      <c r="R27" s="49"/>
      <c r="IS27" s="2" t="str">
        <f>'Gene Table'!A23</f>
        <v>B09</v>
      </c>
      <c r="IT27" s="2" t="str">
        <f>'Gene Table'!C23</f>
        <v>NM_030782</v>
      </c>
      <c r="IU27" s="69" t="str">
        <f t="shared" si="2"/>
        <v/>
      </c>
      <c r="IV27" s="70" t="str">
        <f t="shared" si="3"/>
        <v/>
      </c>
    </row>
    <row r="28" spans="11:256" ht="15" customHeight="1">
      <c r="K28" s="2" t="str">
        <f>'Gene Table'!A24</f>
        <v>B10</v>
      </c>
      <c r="L28" s="2" t="str">
        <f>'Gene Table'!C24</f>
        <v>NM_006297</v>
      </c>
      <c r="M28" s="69" t="e">
        <f>IF(ISNUMBER(Results!G24),LOG(Results!G24,2),NA())</f>
        <v>#N/A</v>
      </c>
      <c r="N28" s="70" t="e">
        <f>IF(ISNUMBER(Results!H24),Results!H24,NA())</f>
        <v>#N/A</v>
      </c>
      <c r="O28" s="2" t="str">
        <f>Results!J24</f>
        <v>Type 3</v>
      </c>
      <c r="P28" s="49"/>
      <c r="Q28" s="49"/>
      <c r="R28" s="49"/>
      <c r="IS28" s="2" t="str">
        <f>'Gene Table'!A24</f>
        <v>B10</v>
      </c>
      <c r="IT28" s="2" t="str">
        <f>'Gene Table'!C24</f>
        <v>NM_006297</v>
      </c>
      <c r="IU28" s="69" t="str">
        <f t="shared" si="2"/>
        <v/>
      </c>
      <c r="IV28" s="70" t="str">
        <f t="shared" si="3"/>
        <v/>
      </c>
    </row>
    <row r="29" spans="11:256" ht="15" customHeight="1">
      <c r="K29" s="2" t="str">
        <f>'Gene Table'!A25</f>
        <v>B11</v>
      </c>
      <c r="L29" s="2" t="str">
        <f>'Gene Table'!C25</f>
        <v>NM_001025366</v>
      </c>
      <c r="M29" s="69" t="e">
        <f>IF(ISNUMBER(Results!G25),LOG(Results!G25,2),NA())</f>
        <v>#N/A</v>
      </c>
      <c r="N29" s="70" t="e">
        <f>IF(ISNUMBER(Results!H25),Results!H25,NA())</f>
        <v>#N/A</v>
      </c>
      <c r="O29" s="2" t="str">
        <f>Results!J25</f>
        <v>Type 3</v>
      </c>
      <c r="P29" s="49"/>
      <c r="Q29" s="49"/>
      <c r="R29" s="49"/>
      <c r="IS29" s="2" t="str">
        <f>'Gene Table'!A25</f>
        <v>B11</v>
      </c>
      <c r="IT29" s="2" t="str">
        <f>'Gene Table'!C25</f>
        <v>NM_001025366</v>
      </c>
      <c r="IU29" s="69" t="str">
        <f t="shared" si="2"/>
        <v/>
      </c>
      <c r="IV29" s="70" t="str">
        <f t="shared" si="3"/>
        <v/>
      </c>
    </row>
    <row r="30" spans="11:256" ht="15" customHeight="1">
      <c r="K30" s="2" t="str">
        <f>'Gene Table'!A26</f>
        <v>B12</v>
      </c>
      <c r="L30" s="2" t="str">
        <f>'Gene Table'!C26</f>
        <v>NM_177536</v>
      </c>
      <c r="M30" s="69" t="e">
        <f>IF(ISNUMBER(Results!G26),LOG(Results!G26,2),NA())</f>
        <v>#N/A</v>
      </c>
      <c r="N30" s="70" t="e">
        <f>IF(ISNUMBER(Results!H26),Results!H26,NA())</f>
        <v>#N/A</v>
      </c>
      <c r="O30" s="2" t="str">
        <f>Results!J26</f>
        <v>Type 3</v>
      </c>
      <c r="P30" s="49"/>
      <c r="Q30" s="49"/>
      <c r="R30" s="49"/>
      <c r="IS30" s="2" t="str">
        <f>'Gene Table'!A26</f>
        <v>B12</v>
      </c>
      <c r="IT30" s="2" t="str">
        <f>'Gene Table'!C26</f>
        <v>NM_177536</v>
      </c>
      <c r="IU30" s="69" t="str">
        <f t="shared" si="2"/>
        <v/>
      </c>
      <c r="IV30" s="70" t="str">
        <f t="shared" si="3"/>
        <v/>
      </c>
    </row>
    <row r="31" spans="11:256" ht="15" customHeight="1">
      <c r="K31" s="2" t="str">
        <f>'Gene Table'!A27</f>
        <v>C01</v>
      </c>
      <c r="L31" s="2" t="str">
        <f>'Gene Table'!C27</f>
        <v>NM_005420</v>
      </c>
      <c r="M31" s="69" t="e">
        <f>IF(ISNUMBER(Results!G27),LOG(Results!G27,2),NA())</f>
        <v>#N/A</v>
      </c>
      <c r="N31" s="70" t="e">
        <f>IF(ISNUMBER(Results!H27),Results!H27,NA())</f>
        <v>#N/A</v>
      </c>
      <c r="O31" s="2" t="str">
        <f>Results!J27</f>
        <v>Type 3</v>
      </c>
      <c r="P31" s="49"/>
      <c r="Q31" s="49"/>
      <c r="R31" s="49"/>
      <c r="IS31" s="2" t="str">
        <f>'Gene Table'!A27</f>
        <v>C01</v>
      </c>
      <c r="IT31" s="2" t="str">
        <f>'Gene Table'!C27</f>
        <v>NM_005420</v>
      </c>
      <c r="IU31" s="69" t="str">
        <f t="shared" si="2"/>
        <v/>
      </c>
      <c r="IV31" s="70" t="str">
        <f t="shared" si="3"/>
        <v/>
      </c>
    </row>
    <row r="32" spans="11:256" ht="15" customHeight="1">
      <c r="K32" s="2" t="str">
        <f>'Gene Table'!A28</f>
        <v>C02</v>
      </c>
      <c r="L32" s="2" t="str">
        <f>'Gene Table'!C28</f>
        <v>NM_000386</v>
      </c>
      <c r="M32" s="69" t="e">
        <f>IF(ISNUMBER(Results!G28),LOG(Results!G28,2),NA())</f>
        <v>#N/A</v>
      </c>
      <c r="N32" s="70" t="e">
        <f>IF(ISNUMBER(Results!H28),Results!H28,NA())</f>
        <v>#N/A</v>
      </c>
      <c r="O32" s="2" t="str">
        <f>Results!J28</f>
        <v>Type 3</v>
      </c>
      <c r="P32" s="49"/>
      <c r="Q32" s="49"/>
      <c r="R32" s="49"/>
      <c r="IS32" s="2" t="str">
        <f>'Gene Table'!A28</f>
        <v>C02</v>
      </c>
      <c r="IT32" s="2" t="str">
        <f>'Gene Table'!C28</f>
        <v>NM_000386</v>
      </c>
      <c r="IU32" s="69" t="str">
        <f t="shared" si="2"/>
        <v/>
      </c>
      <c r="IV32" s="70" t="str">
        <f t="shared" si="3"/>
        <v/>
      </c>
    </row>
    <row r="33" spans="11:256" ht="15" customHeight="1">
      <c r="K33" s="2" t="str">
        <f>'Gene Table'!A29</f>
        <v>C03</v>
      </c>
      <c r="L33" s="2" t="str">
        <f>'Gene Table'!C29</f>
        <v>NM_021975</v>
      </c>
      <c r="M33" s="69" t="e">
        <f>IF(ISNUMBER(Results!G29),LOG(Results!G29,2),NA())</f>
        <v>#N/A</v>
      </c>
      <c r="N33" s="70" t="e">
        <f>IF(ISNUMBER(Results!H29),Results!H29,NA())</f>
        <v>#N/A</v>
      </c>
      <c r="O33" s="2" t="str">
        <f>Results!J29</f>
        <v>Type 3</v>
      </c>
      <c r="P33" s="49"/>
      <c r="Q33" s="49"/>
      <c r="R33" s="49"/>
      <c r="IS33" s="2" t="str">
        <f>'Gene Table'!A29</f>
        <v>C03</v>
      </c>
      <c r="IT33" s="2" t="str">
        <f>'Gene Table'!C29</f>
        <v>NM_021975</v>
      </c>
      <c r="IU33" s="69" t="str">
        <f t="shared" si="2"/>
        <v/>
      </c>
      <c r="IV33" s="70" t="str">
        <f t="shared" si="3"/>
        <v/>
      </c>
    </row>
    <row r="34" spans="11:256" ht="15" customHeight="1">
      <c r="K34" s="2" t="str">
        <f>'Gene Table'!A30</f>
        <v>C04</v>
      </c>
      <c r="L34" s="2" t="str">
        <f>'Gene Table'!C30</f>
        <v>NM_001188</v>
      </c>
      <c r="M34" s="69" t="e">
        <f>IF(ISNUMBER(Results!G30),LOG(Results!G30,2),NA())</f>
        <v>#N/A</v>
      </c>
      <c r="N34" s="70" t="e">
        <f>IF(ISNUMBER(Results!H30),Results!H30,NA())</f>
        <v>#N/A</v>
      </c>
      <c r="O34" s="2" t="str">
        <f>Results!J30</f>
        <v>Type 3</v>
      </c>
      <c r="P34" s="49"/>
      <c r="Q34" s="49"/>
      <c r="R34" s="49"/>
      <c r="IS34" s="2" t="str">
        <f>'Gene Table'!A30</f>
        <v>C04</v>
      </c>
      <c r="IT34" s="2" t="str">
        <f>'Gene Table'!C30</f>
        <v>NM_001188</v>
      </c>
      <c r="IU34" s="69" t="str">
        <f t="shared" si="2"/>
        <v/>
      </c>
      <c r="IV34" s="70" t="str">
        <f t="shared" si="3"/>
        <v/>
      </c>
    </row>
    <row r="35" spans="11:256" ht="15" customHeight="1">
      <c r="K35" s="2" t="str">
        <f>'Gene Table'!A31</f>
        <v>C05</v>
      </c>
      <c r="L35" s="2" t="str">
        <f>'Gene Table'!C31</f>
        <v>NM_018179</v>
      </c>
      <c r="M35" s="69" t="e">
        <f>IF(ISNUMBER(Results!G31),LOG(Results!G31,2),NA())</f>
        <v>#N/A</v>
      </c>
      <c r="N35" s="70" t="e">
        <f>IF(ISNUMBER(Results!H31),Results!H31,NA())</f>
        <v>#N/A</v>
      </c>
      <c r="O35" s="2" t="str">
        <f>Results!J31</f>
        <v>Type 3</v>
      </c>
      <c r="P35" s="49"/>
      <c r="Q35" s="49"/>
      <c r="R35" s="49"/>
      <c r="IS35" s="2" t="str">
        <f>'Gene Table'!A31</f>
        <v>C05</v>
      </c>
      <c r="IT35" s="2" t="str">
        <f>'Gene Table'!C31</f>
        <v>NM_018179</v>
      </c>
      <c r="IU35" s="69" t="str">
        <f t="shared" si="2"/>
        <v/>
      </c>
      <c r="IV35" s="70" t="str">
        <f t="shared" si="3"/>
        <v/>
      </c>
    </row>
    <row r="36" spans="11:256" ht="15" customHeight="1">
      <c r="K36" s="2" t="str">
        <f>'Gene Table'!A32</f>
        <v>C06</v>
      </c>
      <c r="L36" s="2" t="str">
        <f>'Gene Table'!C32</f>
        <v>NM_000602</v>
      </c>
      <c r="M36" s="69" t="e">
        <f>IF(ISNUMBER(Results!G32),LOG(Results!G32,2),NA())</f>
        <v>#N/A</v>
      </c>
      <c r="N36" s="70" t="e">
        <f>IF(ISNUMBER(Results!H32),Results!H32,NA())</f>
        <v>#N/A</v>
      </c>
      <c r="O36" s="2" t="str">
        <f>Results!J32</f>
        <v>Type 3</v>
      </c>
      <c r="P36" s="49"/>
      <c r="Q36" s="49"/>
      <c r="R36" s="49"/>
      <c r="IS36" s="2" t="str">
        <f>'Gene Table'!A32</f>
        <v>C06</v>
      </c>
      <c r="IT36" s="2" t="str">
        <f>'Gene Table'!C32</f>
        <v>NM_000602</v>
      </c>
      <c r="IU36" s="69" t="str">
        <f t="shared" si="2"/>
        <v/>
      </c>
      <c r="IV36" s="70" t="str">
        <f t="shared" si="3"/>
        <v/>
      </c>
    </row>
    <row r="37" spans="11:256" ht="15" customHeight="1">
      <c r="K37" s="2" t="str">
        <f>'Gene Table'!A33</f>
        <v>C07</v>
      </c>
      <c r="L37" s="2" t="str">
        <f>'Gene Table'!C33</f>
        <v>NM_004994</v>
      </c>
      <c r="M37" s="69" t="e">
        <f>IF(ISNUMBER(Results!G33),LOG(Results!G33,2),NA())</f>
        <v>#N/A</v>
      </c>
      <c r="N37" s="70" t="e">
        <f>IF(ISNUMBER(Results!H33),Results!H33,NA())</f>
        <v>#N/A</v>
      </c>
      <c r="O37" s="2" t="str">
        <f>Results!J33</f>
        <v>Type 3</v>
      </c>
      <c r="P37" s="49"/>
      <c r="Q37" s="49"/>
      <c r="R37" s="49"/>
      <c r="IS37" s="2" t="str">
        <f>'Gene Table'!A33</f>
        <v>C07</v>
      </c>
      <c r="IT37" s="2" t="str">
        <f>'Gene Table'!C33</f>
        <v>NM_004994</v>
      </c>
      <c r="IU37" s="69" t="str">
        <f t="shared" si="2"/>
        <v/>
      </c>
      <c r="IV37" s="70" t="str">
        <f t="shared" si="3"/>
        <v/>
      </c>
    </row>
    <row r="38" spans="11:256" ht="15" customHeight="1">
      <c r="K38" s="2" t="str">
        <f>'Gene Table'!A34</f>
        <v>C08</v>
      </c>
      <c r="L38" s="2" t="str">
        <f>'Gene Table'!C34</f>
        <v>NM_002422</v>
      </c>
      <c r="M38" s="69" t="e">
        <f>IF(ISNUMBER(Results!G34),LOG(Results!G34,2),NA())</f>
        <v>#N/A</v>
      </c>
      <c r="N38" s="70" t="e">
        <f>IF(ISNUMBER(Results!H34),Results!H34,NA())</f>
        <v>#N/A</v>
      </c>
      <c r="O38" s="2" t="str">
        <f>Results!J34</f>
        <v>Type 3</v>
      </c>
      <c r="P38" s="49"/>
      <c r="Q38" s="49"/>
      <c r="R38" s="49"/>
      <c r="IS38" s="2" t="str">
        <f>'Gene Table'!A34</f>
        <v>C08</v>
      </c>
      <c r="IT38" s="2" t="str">
        <f>'Gene Table'!C34</f>
        <v>NM_002422</v>
      </c>
      <c r="IU38" s="69" t="str">
        <f t="shared" si="2"/>
        <v/>
      </c>
      <c r="IV38" s="70" t="str">
        <f t="shared" si="3"/>
        <v/>
      </c>
    </row>
    <row r="39" spans="11:256" ht="15" customHeight="1">
      <c r="K39" s="2" t="str">
        <f>'Gene Table'!A35</f>
        <v>C09</v>
      </c>
      <c r="L39" s="2" t="str">
        <f>'Gene Table'!C35</f>
        <v>NM_002421</v>
      </c>
      <c r="M39" s="69" t="e">
        <f>IF(ISNUMBER(Results!G35),LOG(Results!G35,2),NA())</f>
        <v>#N/A</v>
      </c>
      <c r="N39" s="70" t="e">
        <f>IF(ISNUMBER(Results!H35),Results!H35,NA())</f>
        <v>#N/A</v>
      </c>
      <c r="O39" s="2" t="str">
        <f>Results!J35</f>
        <v>Type 3</v>
      </c>
      <c r="P39" s="49"/>
      <c r="Q39" s="49"/>
      <c r="R39" s="49"/>
      <c r="IS39" s="2" t="str">
        <f>'Gene Table'!A35</f>
        <v>C09</v>
      </c>
      <c r="IT39" s="2" t="str">
        <f>'Gene Table'!C35</f>
        <v>NM_002421</v>
      </c>
      <c r="IU39" s="69" t="str">
        <f aca="true" t="shared" si="4" ref="IU39:IU50">IF(ISNUMBER(M39),M39,"")</f>
        <v/>
      </c>
      <c r="IV39" s="70" t="str">
        <f aca="true" t="shared" si="5" ref="IV39:IV50">IF(ISNUMBER(N39),N39,"")</f>
        <v/>
      </c>
    </row>
    <row r="40" spans="11:256" ht="15" customHeight="1">
      <c r="K40" s="2" t="str">
        <f>'Gene Table'!A36</f>
        <v>C10</v>
      </c>
      <c r="L40" s="2" t="str">
        <f>'Gene Table'!C36</f>
        <v>NM_005359</v>
      </c>
      <c r="M40" s="69" t="e">
        <f>IF(ISNUMBER(Results!G36),LOG(Results!G36,2),NA())</f>
        <v>#N/A</v>
      </c>
      <c r="N40" s="70" t="e">
        <f>IF(ISNUMBER(Results!H36),Results!H36,NA())</f>
        <v>#N/A</v>
      </c>
      <c r="O40" s="2" t="str">
        <f>Results!J36</f>
        <v>Type 3</v>
      </c>
      <c r="P40" s="49"/>
      <c r="Q40" s="49"/>
      <c r="R40" s="49"/>
      <c r="IS40" s="2" t="str">
        <f>'Gene Table'!A36</f>
        <v>C10</v>
      </c>
      <c r="IT40" s="2" t="str">
        <f>'Gene Table'!C36</f>
        <v>NM_005359</v>
      </c>
      <c r="IU40" s="69" t="str">
        <f t="shared" si="4"/>
        <v/>
      </c>
      <c r="IV40" s="70" t="str">
        <f t="shared" si="5"/>
        <v/>
      </c>
    </row>
    <row r="41" spans="11:256" ht="15" customHeight="1">
      <c r="K41" s="2" t="str">
        <f>'Gene Table'!A37</f>
        <v>C11</v>
      </c>
      <c r="L41" s="2" t="str">
        <f>'Gene Table'!C37</f>
        <v>NM_004985</v>
      </c>
      <c r="M41" s="69" t="e">
        <f>IF(ISNUMBER(Results!G37),LOG(Results!G37,2),NA())</f>
        <v>#N/A</v>
      </c>
      <c r="N41" s="70" t="e">
        <f>IF(ISNUMBER(Results!H37),Results!H37,NA())</f>
        <v>#N/A</v>
      </c>
      <c r="O41" s="2" t="str">
        <f>Results!J37</f>
        <v>Type 3</v>
      </c>
      <c r="P41" s="49"/>
      <c r="Q41" s="49"/>
      <c r="R41" s="49"/>
      <c r="IS41" s="2" t="str">
        <f>'Gene Table'!A37</f>
        <v>C11</v>
      </c>
      <c r="IT41" s="2" t="str">
        <f>'Gene Table'!C37</f>
        <v>NM_004985</v>
      </c>
      <c r="IU41" s="69" t="str">
        <f t="shared" si="4"/>
        <v/>
      </c>
      <c r="IV41" s="70" t="str">
        <f t="shared" si="5"/>
        <v/>
      </c>
    </row>
    <row r="42" spans="11:256" ht="15" customHeight="1">
      <c r="K42" s="2" t="str">
        <f>'Gene Table'!A38</f>
        <v>C12</v>
      </c>
      <c r="L42" s="2" t="str">
        <f>'Gene Table'!C38</f>
        <v>NM_000212</v>
      </c>
      <c r="M42" s="69" t="e">
        <f>IF(ISNUMBER(Results!G38),LOG(Results!G38,2),NA())</f>
        <v>#N/A</v>
      </c>
      <c r="N42" s="70" t="e">
        <f>IF(ISNUMBER(Results!H38),Results!H38,NA())</f>
        <v>#N/A</v>
      </c>
      <c r="O42" s="2" t="str">
        <f>Results!J38</f>
        <v>Type 3</v>
      </c>
      <c r="P42" s="49"/>
      <c r="Q42" s="49"/>
      <c r="R42" s="49"/>
      <c r="IS42" s="2" t="str">
        <f>'Gene Table'!A38</f>
        <v>C12</v>
      </c>
      <c r="IT42" s="2" t="str">
        <f>'Gene Table'!C38</f>
        <v>NM_000212</v>
      </c>
      <c r="IU42" s="69" t="str">
        <f t="shared" si="4"/>
        <v/>
      </c>
      <c r="IV42" s="70" t="str">
        <f t="shared" si="5"/>
        <v/>
      </c>
    </row>
    <row r="43" spans="11:256" ht="15" customHeight="1">
      <c r="K43" s="2" t="str">
        <f>'Gene Table'!A39</f>
        <v>D01</v>
      </c>
      <c r="L43" s="2" t="str">
        <f>'Gene Table'!C39</f>
        <v>NM_005538</v>
      </c>
      <c r="M43" s="69" t="e">
        <f>IF(ISNUMBER(Results!G39),LOG(Results!G39,2),NA())</f>
        <v>#N/A</v>
      </c>
      <c r="N43" s="70" t="e">
        <f>IF(ISNUMBER(Results!H39),Results!H39,NA())</f>
        <v>#N/A</v>
      </c>
      <c r="O43" s="2" t="str">
        <f>Results!J39</f>
        <v>Type 3</v>
      </c>
      <c r="P43" s="49"/>
      <c r="Q43" s="49"/>
      <c r="R43" s="49"/>
      <c r="IS43" s="2" t="str">
        <f>'Gene Table'!A39</f>
        <v>D01</v>
      </c>
      <c r="IT43" s="2" t="str">
        <f>'Gene Table'!C39</f>
        <v>NM_005538</v>
      </c>
      <c r="IU43" s="69" t="str">
        <f t="shared" si="4"/>
        <v/>
      </c>
      <c r="IV43" s="70" t="str">
        <f t="shared" si="5"/>
        <v/>
      </c>
    </row>
    <row r="44" spans="11:256" ht="15" customHeight="1">
      <c r="K44" s="2" t="str">
        <f>'Gene Table'!A40</f>
        <v>D02</v>
      </c>
      <c r="L44" s="2" t="str">
        <f>'Gene Table'!C40</f>
        <v>NM_002193</v>
      </c>
      <c r="M44" s="69" t="e">
        <f>IF(ISNUMBER(Results!G40),LOG(Results!G40,2),NA())</f>
        <v>#N/A</v>
      </c>
      <c r="N44" s="70" t="e">
        <f>IF(ISNUMBER(Results!H40),Results!H40,NA())</f>
        <v>#N/A</v>
      </c>
      <c r="O44" s="2" t="str">
        <f>Results!J40</f>
        <v>Type 3</v>
      </c>
      <c r="P44" s="49"/>
      <c r="Q44" s="49"/>
      <c r="R44" s="49"/>
      <c r="IS44" s="2" t="str">
        <f>'Gene Table'!A40</f>
        <v>D02</v>
      </c>
      <c r="IT44" s="2" t="str">
        <f>'Gene Table'!C40</f>
        <v>NM_002193</v>
      </c>
      <c r="IU44" s="69" t="str">
        <f t="shared" si="4"/>
        <v/>
      </c>
      <c r="IV44" s="70" t="str">
        <f t="shared" si="5"/>
        <v/>
      </c>
    </row>
    <row r="45" spans="11:256" ht="15" customHeight="1">
      <c r="K45" s="2" t="str">
        <f>'Gene Table'!A41</f>
        <v>D03</v>
      </c>
      <c r="L45" s="2" t="str">
        <f>'Gene Table'!C41</f>
        <v>NM_002187</v>
      </c>
      <c r="M45" s="69" t="e">
        <f>IF(ISNUMBER(Results!G41),LOG(Results!G41,2),NA())</f>
        <v>#N/A</v>
      </c>
      <c r="N45" s="70" t="e">
        <f>IF(ISNUMBER(Results!H41),Results!H41,NA())</f>
        <v>#N/A</v>
      </c>
      <c r="O45" s="2" t="str">
        <f>Results!J41</f>
        <v>Type 3</v>
      </c>
      <c r="P45" s="49"/>
      <c r="Q45" s="49"/>
      <c r="R45" s="49"/>
      <c r="IS45" s="2" t="str">
        <f>'Gene Table'!A41</f>
        <v>D03</v>
      </c>
      <c r="IT45" s="2" t="str">
        <f>'Gene Table'!C41</f>
        <v>NM_002187</v>
      </c>
      <c r="IU45" s="69" t="str">
        <f t="shared" si="4"/>
        <v/>
      </c>
      <c r="IV45" s="70" t="str">
        <f t="shared" si="5"/>
        <v/>
      </c>
    </row>
    <row r="46" spans="11:256" ht="15" customHeight="1">
      <c r="K46" s="2" t="str">
        <f>'Gene Table'!A42</f>
        <v>D04</v>
      </c>
      <c r="L46" s="2" t="str">
        <f>'Gene Table'!C42</f>
        <v>NM_000565</v>
      </c>
      <c r="M46" s="69" t="e">
        <f>IF(ISNUMBER(Results!G42),LOG(Results!G42,2),NA())</f>
        <v>#N/A</v>
      </c>
      <c r="N46" s="70" t="e">
        <f>IF(ISNUMBER(Results!H42),Results!H42,NA())</f>
        <v>#N/A</v>
      </c>
      <c r="O46" s="2" t="str">
        <f>Results!J42</f>
        <v>Type 3</v>
      </c>
      <c r="P46" s="49"/>
      <c r="Q46" s="49"/>
      <c r="R46" s="49"/>
      <c r="IS46" s="2" t="str">
        <f>'Gene Table'!A42</f>
        <v>D04</v>
      </c>
      <c r="IT46" s="2" t="str">
        <f>'Gene Table'!C42</f>
        <v>NM_000565</v>
      </c>
      <c r="IU46" s="69" t="str">
        <f t="shared" si="4"/>
        <v/>
      </c>
      <c r="IV46" s="70" t="str">
        <f t="shared" si="5"/>
        <v/>
      </c>
    </row>
    <row r="47" spans="11:256" ht="15" customHeight="1">
      <c r="K47" s="2" t="str">
        <f>'Gene Table'!A43</f>
        <v>D05</v>
      </c>
      <c r="L47" s="2" t="str">
        <f>'Gene Table'!C43</f>
        <v>NM_000600</v>
      </c>
      <c r="M47" s="69" t="e">
        <f>IF(ISNUMBER(Results!G43),LOG(Results!G43,2),NA())</f>
        <v>#N/A</v>
      </c>
      <c r="N47" s="70" t="e">
        <f>IF(ISNUMBER(Results!H43),Results!H43,NA())</f>
        <v>#N/A</v>
      </c>
      <c r="O47" s="2" t="str">
        <f>Results!J43</f>
        <v>Type 3</v>
      </c>
      <c r="P47" s="49"/>
      <c r="Q47" s="49"/>
      <c r="R47" s="49"/>
      <c r="IS47" s="2" t="str">
        <f>'Gene Table'!A43</f>
        <v>D05</v>
      </c>
      <c r="IT47" s="2" t="str">
        <f>'Gene Table'!C43</f>
        <v>NM_000600</v>
      </c>
      <c r="IU47" s="69" t="str">
        <f t="shared" si="4"/>
        <v/>
      </c>
      <c r="IV47" s="70" t="str">
        <f t="shared" si="5"/>
        <v/>
      </c>
    </row>
    <row r="48" spans="11:256" ht="15" customHeight="1">
      <c r="K48" s="2" t="str">
        <f>'Gene Table'!A44</f>
        <v>D06</v>
      </c>
      <c r="L48" s="2" t="str">
        <f>'Gene Table'!C44</f>
        <v>NM_000589</v>
      </c>
      <c r="M48" s="69" t="e">
        <f>IF(ISNUMBER(Results!G44),LOG(Results!G44,2),NA())</f>
        <v>#N/A</v>
      </c>
      <c r="N48" s="70" t="e">
        <f>IF(ISNUMBER(Results!H44),Results!H44,NA())</f>
        <v>#N/A</v>
      </c>
      <c r="O48" s="2" t="str">
        <f>Results!J44</f>
        <v>Type 3</v>
      </c>
      <c r="P48" s="49"/>
      <c r="Q48" s="49"/>
      <c r="R48" s="49"/>
      <c r="IS48" s="2" t="str">
        <f>'Gene Table'!A44</f>
        <v>D06</v>
      </c>
      <c r="IT48" s="2" t="str">
        <f>'Gene Table'!C44</f>
        <v>NM_000589</v>
      </c>
      <c r="IU48" s="69" t="str">
        <f t="shared" si="4"/>
        <v/>
      </c>
      <c r="IV48" s="70" t="str">
        <f t="shared" si="5"/>
        <v/>
      </c>
    </row>
    <row r="49" spans="11:256" ht="15" customHeight="1">
      <c r="K49" s="2" t="str">
        <f>'Gene Table'!A45</f>
        <v>D07</v>
      </c>
      <c r="L49" s="2" t="str">
        <f>'Gene Table'!C45</f>
        <v>NM_000586</v>
      </c>
      <c r="M49" s="69" t="e">
        <f>IF(ISNUMBER(Results!G45),LOG(Results!G45,2),NA())</f>
        <v>#N/A</v>
      </c>
      <c r="N49" s="70" t="e">
        <f>IF(ISNUMBER(Results!H45),Results!H45,NA())</f>
        <v>#N/A</v>
      </c>
      <c r="O49" s="2" t="str">
        <f>Results!J45</f>
        <v>Type 3</v>
      </c>
      <c r="P49" s="49"/>
      <c r="Q49" s="49"/>
      <c r="R49" s="49"/>
      <c r="IS49" s="2" t="str">
        <f>'Gene Table'!A45</f>
        <v>D07</v>
      </c>
      <c r="IT49" s="2" t="str">
        <f>'Gene Table'!C45</f>
        <v>NM_000586</v>
      </c>
      <c r="IU49" s="69" t="str">
        <f t="shared" si="4"/>
        <v/>
      </c>
      <c r="IV49" s="70" t="str">
        <f t="shared" si="5"/>
        <v/>
      </c>
    </row>
    <row r="50" spans="11:256" ht="15" customHeight="1">
      <c r="K50" s="2" t="str">
        <f>'Gene Table'!A46</f>
        <v>D08</v>
      </c>
      <c r="L50" s="2" t="str">
        <f>'Gene Table'!C46</f>
        <v>NM_000577</v>
      </c>
      <c r="M50" s="69" t="e">
        <f>IF(ISNUMBER(Results!G46),LOG(Results!G46,2),NA())</f>
        <v>#N/A</v>
      </c>
      <c r="N50" s="70" t="e">
        <f>IF(ISNUMBER(Results!H46),Results!H46,NA())</f>
        <v>#N/A</v>
      </c>
      <c r="O50" s="2" t="str">
        <f>Results!J46</f>
        <v>Type 3</v>
      </c>
      <c r="P50" s="49"/>
      <c r="Q50" s="49"/>
      <c r="R50" s="49"/>
      <c r="IS50" s="2" t="str">
        <f>'Gene Table'!A46</f>
        <v>D08</v>
      </c>
      <c r="IT50" s="2" t="str">
        <f>'Gene Table'!C46</f>
        <v>NM_000577</v>
      </c>
      <c r="IU50" s="69" t="str">
        <f t="shared" si="4"/>
        <v/>
      </c>
      <c r="IV50" s="70" t="str">
        <f t="shared" si="5"/>
        <v/>
      </c>
    </row>
    <row r="51" spans="11:256" ht="15" customHeight="1">
      <c r="K51" s="2" t="str">
        <f>'Gene Table'!A47</f>
        <v>D09</v>
      </c>
      <c r="L51" s="2" t="str">
        <f>'Gene Table'!C47</f>
        <v>NM_000576</v>
      </c>
      <c r="M51" s="69" t="e">
        <f>IF(ISNUMBER(Results!G47),LOG(Results!G47,2),NA())</f>
        <v>#N/A</v>
      </c>
      <c r="N51" s="70" t="e">
        <f>IF(ISNUMBER(Results!H47),Results!H47,NA())</f>
        <v>#N/A</v>
      </c>
      <c r="O51" s="2" t="str">
        <f>Results!J47</f>
        <v>Type 3</v>
      </c>
      <c r="P51" s="49"/>
      <c r="Q51" s="49"/>
      <c r="R51" s="49"/>
      <c r="IS51" s="2" t="str">
        <f>'Gene Table'!A47</f>
        <v>D09</v>
      </c>
      <c r="IT51" s="2" t="str">
        <f>'Gene Table'!C47</f>
        <v>NM_000576</v>
      </c>
      <c r="IU51" s="69" t="str">
        <f aca="true" t="shared" si="6" ref="IU51:IU65">IF(ISNUMBER(M51),M51,"")</f>
        <v/>
      </c>
      <c r="IV51" s="70" t="str">
        <f aca="true" t="shared" si="7" ref="IV51:IV65">IF(ISNUMBER(N51),N51,"")</f>
        <v/>
      </c>
    </row>
    <row r="52" spans="11:256" ht="15" customHeight="1">
      <c r="K52" s="2" t="str">
        <f>'Gene Table'!A48</f>
        <v>D10</v>
      </c>
      <c r="L52" s="2" t="str">
        <f>'Gene Table'!C48</f>
        <v>NM_000598</v>
      </c>
      <c r="M52" s="69" t="e">
        <f>IF(ISNUMBER(Results!G48),LOG(Results!G48,2),NA())</f>
        <v>#N/A</v>
      </c>
      <c r="N52" s="70" t="e">
        <f>IF(ISNUMBER(Results!H48),Results!H48,NA())</f>
        <v>#N/A</v>
      </c>
      <c r="O52" s="2" t="str">
        <f>Results!J48</f>
        <v>Type 3</v>
      </c>
      <c r="P52" s="49"/>
      <c r="Q52" s="49"/>
      <c r="R52" s="49"/>
      <c r="IS52" s="2" t="str">
        <f>'Gene Table'!A48</f>
        <v>D10</v>
      </c>
      <c r="IT52" s="2" t="str">
        <f>'Gene Table'!C48</f>
        <v>NM_000598</v>
      </c>
      <c r="IU52" s="69" t="str">
        <f t="shared" si="6"/>
        <v/>
      </c>
      <c r="IV52" s="70" t="str">
        <f t="shared" si="7"/>
        <v/>
      </c>
    </row>
    <row r="53" spans="11:256" ht="15" customHeight="1">
      <c r="K53" s="2" t="str">
        <f>'Gene Table'!A49</f>
        <v>D11</v>
      </c>
      <c r="L53" s="2" t="str">
        <f>'Gene Table'!C49</f>
        <v>NM_000612</v>
      </c>
      <c r="M53" s="69" t="e">
        <f>IF(ISNUMBER(Results!G49),LOG(Results!G49,2),NA())</f>
        <v>#N/A</v>
      </c>
      <c r="N53" s="70" t="e">
        <f>IF(ISNUMBER(Results!H49),Results!H49,NA())</f>
        <v>#N/A</v>
      </c>
      <c r="O53" s="2" t="str">
        <f>Results!J49</f>
        <v>Type 3</v>
      </c>
      <c r="P53" s="49"/>
      <c r="Q53" s="49"/>
      <c r="R53" s="49"/>
      <c r="IS53" s="2" t="str">
        <f>'Gene Table'!A49</f>
        <v>D11</v>
      </c>
      <c r="IT53" s="2" t="str">
        <f>'Gene Table'!C49</f>
        <v>NM_000612</v>
      </c>
      <c r="IU53" s="69" t="str">
        <f t="shared" si="6"/>
        <v/>
      </c>
      <c r="IV53" s="70" t="str">
        <f t="shared" si="7"/>
        <v/>
      </c>
    </row>
    <row r="54" spans="11:256" ht="15" customHeight="1">
      <c r="K54" s="2" t="str">
        <f>'Gene Table'!A50</f>
        <v>D12</v>
      </c>
      <c r="L54" s="2" t="str">
        <f>'Gene Table'!C50</f>
        <v>NM_000875</v>
      </c>
      <c r="M54" s="69" t="e">
        <f>IF(ISNUMBER(Results!G50),LOG(Results!G50,2),NA())</f>
        <v>#N/A</v>
      </c>
      <c r="N54" s="70" t="e">
        <f>IF(ISNUMBER(Results!H50),Results!H50,NA())</f>
        <v>#N/A</v>
      </c>
      <c r="O54" s="2" t="str">
        <f>Results!J50</f>
        <v>Type 3</v>
      </c>
      <c r="P54" s="49"/>
      <c r="Q54" s="49"/>
      <c r="R54" s="49"/>
      <c r="IS54" s="2" t="str">
        <f>'Gene Table'!A50</f>
        <v>D12</v>
      </c>
      <c r="IT54" s="2" t="str">
        <f>'Gene Table'!C50</f>
        <v>NM_000875</v>
      </c>
      <c r="IU54" s="69" t="str">
        <f t="shared" si="6"/>
        <v/>
      </c>
      <c r="IV54" s="70" t="str">
        <f t="shared" si="7"/>
        <v/>
      </c>
    </row>
    <row r="55" spans="11:256" ht="15" customHeight="1">
      <c r="K55" s="2" t="str">
        <f>'Gene Table'!A51</f>
        <v>E01</v>
      </c>
      <c r="L55" s="2" t="str">
        <f>'Gene Table'!C51</f>
        <v>NM_005534</v>
      </c>
      <c r="M55" s="69" t="e">
        <f>IF(ISNUMBER(Results!G51),LOG(Results!G51,2),NA())</f>
        <v>#N/A</v>
      </c>
      <c r="N55" s="70" t="e">
        <f>IF(ISNUMBER(Results!H51),Results!H51,NA())</f>
        <v>#N/A</v>
      </c>
      <c r="O55" s="2" t="str">
        <f>Results!J51</f>
        <v>Type 3</v>
      </c>
      <c r="P55" s="49"/>
      <c r="Q55" s="49"/>
      <c r="R55" s="49"/>
      <c r="IS55" s="2" t="str">
        <f>'Gene Table'!A51</f>
        <v>E01</v>
      </c>
      <c r="IT55" s="2" t="str">
        <f>'Gene Table'!C51</f>
        <v>NM_005534</v>
      </c>
      <c r="IU55" s="69" t="str">
        <f t="shared" si="6"/>
        <v/>
      </c>
      <c r="IV55" s="70" t="str">
        <f t="shared" si="7"/>
        <v/>
      </c>
    </row>
    <row r="56" spans="11:256" ht="15" customHeight="1">
      <c r="K56" s="2" t="str">
        <f>'Gene Table'!A52</f>
        <v>E02</v>
      </c>
      <c r="L56" s="2" t="str">
        <f>'Gene Table'!C52</f>
        <v>NM_000410</v>
      </c>
      <c r="M56" s="69" t="e">
        <f>IF(ISNUMBER(Results!G52),LOG(Results!G52,2),NA())</f>
        <v>#N/A</v>
      </c>
      <c r="N56" s="70" t="e">
        <f>IF(ISNUMBER(Results!H52),Results!H52,NA())</f>
        <v>#N/A</v>
      </c>
      <c r="O56" s="2" t="str">
        <f>Results!J52</f>
        <v>Type 3</v>
      </c>
      <c r="P56" s="49"/>
      <c r="Q56" s="49"/>
      <c r="R56" s="49"/>
      <c r="IS56" s="2" t="str">
        <f>'Gene Table'!A52</f>
        <v>E02</v>
      </c>
      <c r="IT56" s="2" t="str">
        <f>'Gene Table'!C52</f>
        <v>NM_000410</v>
      </c>
      <c r="IU56" s="69" t="str">
        <f t="shared" si="6"/>
        <v/>
      </c>
      <c r="IV56" s="70" t="str">
        <f t="shared" si="7"/>
        <v/>
      </c>
    </row>
    <row r="57" spans="11:256" ht="15" customHeight="1">
      <c r="K57" s="2" t="str">
        <f>'Gene Table'!A53</f>
        <v>E03</v>
      </c>
      <c r="L57" s="2" t="str">
        <f>'Gene Table'!C53</f>
        <v>NM_000515</v>
      </c>
      <c r="M57" s="69" t="e">
        <f>IF(ISNUMBER(Results!G53),LOG(Results!G53,2),NA())</f>
        <v>#N/A</v>
      </c>
      <c r="N57" s="70" t="e">
        <f>IF(ISNUMBER(Results!H53),Results!H53,NA())</f>
        <v>#N/A</v>
      </c>
      <c r="O57" s="2" t="str">
        <f>Results!J53</f>
        <v>Type 3</v>
      </c>
      <c r="P57" s="49"/>
      <c r="Q57" s="49"/>
      <c r="R57" s="49"/>
      <c r="IS57" s="2" t="str">
        <f>'Gene Table'!A53</f>
        <v>E03</v>
      </c>
      <c r="IT57" s="2" t="str">
        <f>'Gene Table'!C53</f>
        <v>NM_000515</v>
      </c>
      <c r="IU57" s="69" t="str">
        <f t="shared" si="6"/>
        <v/>
      </c>
      <c r="IV57" s="70" t="str">
        <f t="shared" si="7"/>
        <v/>
      </c>
    </row>
    <row r="58" spans="11:256" ht="15" customHeight="1">
      <c r="K58" s="2" t="str">
        <f>'Gene Table'!A54</f>
        <v>E04</v>
      </c>
      <c r="L58" s="2" t="str">
        <f>'Gene Table'!C54</f>
        <v>NM_012411</v>
      </c>
      <c r="M58" s="69" t="e">
        <f>IF(ISNUMBER(Results!G54),LOG(Results!G54,2),NA())</f>
        <v>#N/A</v>
      </c>
      <c r="N58" s="70" t="e">
        <f>IF(ISNUMBER(Results!H54),Results!H54,NA())</f>
        <v>#N/A</v>
      </c>
      <c r="O58" s="2" t="str">
        <f>Results!J54</f>
        <v>Type 3</v>
      </c>
      <c r="P58" s="49"/>
      <c r="Q58" s="49"/>
      <c r="R58" s="49"/>
      <c r="IS58" s="2" t="str">
        <f>'Gene Table'!A54</f>
        <v>E04</v>
      </c>
      <c r="IT58" s="2" t="str">
        <f>'Gene Table'!C54</f>
        <v>NM_012411</v>
      </c>
      <c r="IU58" s="69" t="str">
        <f t="shared" si="6"/>
        <v/>
      </c>
      <c r="IV58" s="70" t="str">
        <f t="shared" si="7"/>
        <v/>
      </c>
    </row>
    <row r="59" spans="11:256" ht="15" customHeight="1">
      <c r="K59" s="2" t="str">
        <f>'Gene Table'!A55</f>
        <v>E05</v>
      </c>
      <c r="L59" s="2" t="str">
        <f>'Gene Table'!C55</f>
        <v>NM_000145</v>
      </c>
      <c r="M59" s="69" t="e">
        <f>IF(ISNUMBER(Results!G55),LOG(Results!G55,2),NA())</f>
        <v>#N/A</v>
      </c>
      <c r="N59" s="70" t="e">
        <f>IF(ISNUMBER(Results!H55),Results!H55,NA())</f>
        <v>#N/A</v>
      </c>
      <c r="O59" s="2" t="str">
        <f>Results!J55</f>
        <v>Type 3</v>
      </c>
      <c r="P59" s="49"/>
      <c r="Q59" s="49"/>
      <c r="R59" s="49"/>
      <c r="IS59" s="2" t="str">
        <f>'Gene Table'!A55</f>
        <v>E05</v>
      </c>
      <c r="IT59" s="2" t="str">
        <f>'Gene Table'!C55</f>
        <v>NM_000145</v>
      </c>
      <c r="IU59" s="69" t="str">
        <f t="shared" si="6"/>
        <v/>
      </c>
      <c r="IV59" s="70" t="str">
        <f t="shared" si="7"/>
        <v/>
      </c>
    </row>
    <row r="60" spans="11:256" ht="15" customHeight="1">
      <c r="K60" s="2" t="str">
        <f>'Gene Table'!A56</f>
        <v>E06</v>
      </c>
      <c r="L60" s="2" t="str">
        <f>'Gene Table'!C56</f>
        <v>NM_005250</v>
      </c>
      <c r="M60" s="69" t="e">
        <f>IF(ISNUMBER(Results!G56),LOG(Results!G56,2),NA())</f>
        <v>#N/A</v>
      </c>
      <c r="N60" s="70" t="e">
        <f>IF(ISNUMBER(Results!H56),Results!H56,NA())</f>
        <v>#N/A</v>
      </c>
      <c r="O60" s="2" t="str">
        <f>Results!J56</f>
        <v>Type 3</v>
      </c>
      <c r="P60" s="49"/>
      <c r="Q60" s="49"/>
      <c r="R60" s="49"/>
      <c r="IS60" s="2" t="str">
        <f>'Gene Table'!A56</f>
        <v>E06</v>
      </c>
      <c r="IT60" s="2" t="str">
        <f>'Gene Table'!C56</f>
        <v>NM_005250</v>
      </c>
      <c r="IU60" s="69" t="str">
        <f t="shared" si="6"/>
        <v/>
      </c>
      <c r="IV60" s="70" t="str">
        <f t="shared" si="7"/>
        <v/>
      </c>
    </row>
    <row r="61" spans="11:256" ht="15" customHeight="1">
      <c r="K61" s="2" t="str">
        <f>'Gene Table'!A57</f>
        <v>E07</v>
      </c>
      <c r="L61" s="2" t="str">
        <f>'Gene Table'!C57</f>
        <v>NM_021642</v>
      </c>
      <c r="M61" s="69" t="e">
        <f>IF(ISNUMBER(Results!G57),LOG(Results!G57,2),NA())</f>
        <v>#N/A</v>
      </c>
      <c r="N61" s="70" t="e">
        <f>IF(ISNUMBER(Results!H57),Results!H57,NA())</f>
        <v>#N/A</v>
      </c>
      <c r="O61" s="2" t="str">
        <f>Results!J57</f>
        <v>Type 3</v>
      </c>
      <c r="P61" s="49"/>
      <c r="Q61" s="49"/>
      <c r="R61" s="49"/>
      <c r="IS61" s="2" t="str">
        <f>'Gene Table'!A57</f>
        <v>E07</v>
      </c>
      <c r="IT61" s="2" t="str">
        <f>'Gene Table'!C57</f>
        <v>NM_021642</v>
      </c>
      <c r="IU61" s="69" t="str">
        <f t="shared" si="6"/>
        <v/>
      </c>
      <c r="IV61" s="70" t="str">
        <f t="shared" si="7"/>
        <v/>
      </c>
    </row>
    <row r="62" spans="11:256" ht="15" customHeight="1">
      <c r="K62" s="2" t="str">
        <f>'Gene Table'!A58</f>
        <v>E08</v>
      </c>
      <c r="L62" s="2" t="str">
        <f>'Gene Table'!C58</f>
        <v>NM_001437</v>
      </c>
      <c r="M62" s="69" t="e">
        <f>IF(ISNUMBER(Results!G58),LOG(Results!G58,2),NA())</f>
        <v>#N/A</v>
      </c>
      <c r="N62" s="70" t="e">
        <f>IF(ISNUMBER(Results!H58),Results!H58,NA())</f>
        <v>#N/A</v>
      </c>
      <c r="O62" s="2" t="str">
        <f>Results!J58</f>
        <v>Type 3</v>
      </c>
      <c r="P62" s="49"/>
      <c r="Q62" s="49"/>
      <c r="R62" s="49"/>
      <c r="IS62" s="2" t="str">
        <f>'Gene Table'!A58</f>
        <v>E08</v>
      </c>
      <c r="IT62" s="2" t="str">
        <f>'Gene Table'!C58</f>
        <v>NM_001437</v>
      </c>
      <c r="IU62" s="69" t="str">
        <f t="shared" si="6"/>
        <v/>
      </c>
      <c r="IV62" s="70" t="str">
        <f t="shared" si="7"/>
        <v/>
      </c>
    </row>
    <row r="63" spans="11:256" ht="15" customHeight="1">
      <c r="K63" s="2" t="str">
        <f>'Gene Table'!A59</f>
        <v>E09</v>
      </c>
      <c r="L63" s="2" t="str">
        <f>'Gene Table'!C59</f>
        <v>NM_000125</v>
      </c>
      <c r="M63" s="69" t="e">
        <f>IF(ISNUMBER(Results!G59),LOG(Results!G59,2),NA())</f>
        <v>#N/A</v>
      </c>
      <c r="N63" s="70" t="e">
        <f>IF(ISNUMBER(Results!H59),Results!H59,NA())</f>
        <v>#N/A</v>
      </c>
      <c r="O63" s="2" t="str">
        <f>Results!J59</f>
        <v>Type 3</v>
      </c>
      <c r="P63" s="49"/>
      <c r="Q63" s="49"/>
      <c r="R63" s="49"/>
      <c r="IS63" s="2" t="str">
        <f>'Gene Table'!A59</f>
        <v>E09</v>
      </c>
      <c r="IT63" s="2" t="str">
        <f>'Gene Table'!C59</f>
        <v>NM_000125</v>
      </c>
      <c r="IU63" s="69" t="str">
        <f t="shared" si="6"/>
        <v/>
      </c>
      <c r="IV63" s="70" t="str">
        <f t="shared" si="7"/>
        <v/>
      </c>
    </row>
    <row r="64" spans="11:256" ht="15" customHeight="1">
      <c r="K64" s="2" t="str">
        <f>'Gene Table'!A60</f>
        <v>E10</v>
      </c>
      <c r="L64" s="2" t="str">
        <f>'Gene Table'!C60</f>
        <v>NM_000400</v>
      </c>
      <c r="M64" s="69" t="e">
        <f>IF(ISNUMBER(Results!G60),LOG(Results!G60,2),NA())</f>
        <v>#N/A</v>
      </c>
      <c r="N64" s="70" t="e">
        <f>IF(ISNUMBER(Results!H60),Results!H60,NA())</f>
        <v>#N/A</v>
      </c>
      <c r="O64" s="2" t="str">
        <f>Results!J60</f>
        <v>Type 3</v>
      </c>
      <c r="P64" s="49"/>
      <c r="Q64" s="49"/>
      <c r="R64" s="49"/>
      <c r="IS64" s="2" t="str">
        <f>'Gene Table'!A60</f>
        <v>E10</v>
      </c>
      <c r="IT64" s="2" t="str">
        <f>'Gene Table'!C60</f>
        <v>NM_000400</v>
      </c>
      <c r="IU64" s="69" t="str">
        <f t="shared" si="6"/>
        <v/>
      </c>
      <c r="IV64" s="70" t="str">
        <f t="shared" si="7"/>
        <v/>
      </c>
    </row>
    <row r="65" spans="11:256" ht="15" customHeight="1">
      <c r="K65" s="2" t="str">
        <f>'Gene Table'!A61</f>
        <v>E11</v>
      </c>
      <c r="L65" s="2" t="str">
        <f>'Gene Table'!C61</f>
        <v>NM_202001</v>
      </c>
      <c r="M65" s="69" t="e">
        <f>IF(ISNUMBER(Results!G61),LOG(Results!G61,2),NA())</f>
        <v>#N/A</v>
      </c>
      <c r="N65" s="70" t="e">
        <f>IF(ISNUMBER(Results!H61),Results!H61,NA())</f>
        <v>#N/A</v>
      </c>
      <c r="O65" s="2" t="str">
        <f>Results!J61</f>
        <v>Type 3</v>
      </c>
      <c r="P65" s="49"/>
      <c r="Q65" s="49"/>
      <c r="R65" s="49"/>
      <c r="IS65" s="2" t="str">
        <f>'Gene Table'!A61</f>
        <v>E11</v>
      </c>
      <c r="IT65" s="2" t="str">
        <f>'Gene Table'!C61</f>
        <v>NM_202001</v>
      </c>
      <c r="IU65" s="69" t="str">
        <f t="shared" si="6"/>
        <v/>
      </c>
      <c r="IV65" s="70" t="str">
        <f t="shared" si="7"/>
        <v/>
      </c>
    </row>
    <row r="66" spans="11:256" ht="15" customHeight="1">
      <c r="K66" s="2" t="str">
        <f>'Gene Table'!A62</f>
        <v>E12</v>
      </c>
      <c r="L66" s="2" t="str">
        <f>'Gene Table'!C62</f>
        <v>NM_021951</v>
      </c>
      <c r="M66" s="69" t="e">
        <f>IF(ISNUMBER(Results!G62),LOG(Results!G62,2),NA())</f>
        <v>#N/A</v>
      </c>
      <c r="N66" s="70" t="e">
        <f>IF(ISNUMBER(Results!H62),Results!H62,NA())</f>
        <v>#N/A</v>
      </c>
      <c r="O66" s="2" t="str">
        <f>Results!J62</f>
        <v>Type 3</v>
      </c>
      <c r="P66" s="49"/>
      <c r="Q66" s="49"/>
      <c r="R66" s="49"/>
      <c r="IS66" s="2" t="str">
        <f>'Gene Table'!A62</f>
        <v>E12</v>
      </c>
      <c r="IT66" s="2" t="str">
        <f>'Gene Table'!C62</f>
        <v>NM_021951</v>
      </c>
      <c r="IU66" s="69" t="str">
        <f aca="true" t="shared" si="8" ref="IU66:IU78">IF(ISNUMBER(M66),M66,"")</f>
        <v/>
      </c>
      <c r="IV66" s="70" t="str">
        <f aca="true" t="shared" si="9" ref="IV66:IV78">IF(ISNUMBER(N66),N66,"")</f>
        <v/>
      </c>
    </row>
    <row r="67" spans="11:256" ht="15" customHeight="1">
      <c r="K67" s="2" t="str">
        <f>'Gene Table'!A63</f>
        <v>F01</v>
      </c>
      <c r="L67" s="2" t="str">
        <f>'Gene Table'!C63</f>
        <v>NM_000791</v>
      </c>
      <c r="M67" s="69" t="e">
        <f>IF(ISNUMBER(Results!G63),LOG(Results!G63,2),NA())</f>
        <v>#N/A</v>
      </c>
      <c r="N67" s="70" t="e">
        <f>IF(ISNUMBER(Results!H63),Results!H63,NA())</f>
        <v>#N/A</v>
      </c>
      <c r="O67" s="2" t="str">
        <f>Results!J63</f>
        <v>Type 3</v>
      </c>
      <c r="P67" s="49"/>
      <c r="Q67" s="49"/>
      <c r="R67" s="49"/>
      <c r="IS67" s="2" t="str">
        <f>'Gene Table'!A63</f>
        <v>F01</v>
      </c>
      <c r="IT67" s="2" t="str">
        <f>'Gene Table'!C63</f>
        <v>NM_000791</v>
      </c>
      <c r="IU67" s="69" t="str">
        <f t="shared" si="8"/>
        <v/>
      </c>
      <c r="IV67" s="70" t="str">
        <f t="shared" si="9"/>
        <v/>
      </c>
    </row>
    <row r="68" spans="11:256" ht="15" customHeight="1">
      <c r="K68" s="2" t="str">
        <f>'Gene Table'!A64</f>
        <v>F02</v>
      </c>
      <c r="L68" s="2" t="str">
        <f>'Gene Table'!C64</f>
        <v>NM_000789</v>
      </c>
      <c r="M68" s="69" t="e">
        <f>IF(ISNUMBER(Results!G64),LOG(Results!G64,2),NA())</f>
        <v>#N/A</v>
      </c>
      <c r="N68" s="70" t="e">
        <f>IF(ISNUMBER(Results!H64),Results!H64,NA())</f>
        <v>#N/A</v>
      </c>
      <c r="O68" s="2" t="str">
        <f>Results!J64</f>
        <v>Type 3</v>
      </c>
      <c r="P68" s="49"/>
      <c r="Q68" s="49"/>
      <c r="R68" s="49"/>
      <c r="IS68" s="2" t="str">
        <f>'Gene Table'!A64</f>
        <v>F02</v>
      </c>
      <c r="IT68" s="2" t="str">
        <f>'Gene Table'!C64</f>
        <v>NM_000789</v>
      </c>
      <c r="IU68" s="69" t="str">
        <f t="shared" si="8"/>
        <v/>
      </c>
      <c r="IV68" s="70" t="str">
        <f t="shared" si="9"/>
        <v/>
      </c>
    </row>
    <row r="69" spans="11:256" ht="15" customHeight="1">
      <c r="K69" s="2" t="str">
        <f>'Gene Table'!A65</f>
        <v>F03</v>
      </c>
      <c r="L69" s="2" t="str">
        <f>'Gene Table'!C65</f>
        <v>NM_000788</v>
      </c>
      <c r="M69" s="69" t="e">
        <f>IF(ISNUMBER(Results!G65),LOG(Results!G65,2),NA())</f>
        <v>#N/A</v>
      </c>
      <c r="N69" s="70" t="e">
        <f>IF(ISNUMBER(Results!H65),Results!H65,NA())</f>
        <v>#N/A</v>
      </c>
      <c r="O69" s="2" t="str">
        <f>Results!J65</f>
        <v>Type 3</v>
      </c>
      <c r="P69" s="49"/>
      <c r="Q69" s="49"/>
      <c r="R69" s="49"/>
      <c r="IS69" s="2" t="str">
        <f>'Gene Table'!A65</f>
        <v>F03</v>
      </c>
      <c r="IT69" s="2" t="str">
        <f>'Gene Table'!C65</f>
        <v>NM_000788</v>
      </c>
      <c r="IU69" s="69" t="str">
        <f t="shared" si="8"/>
        <v/>
      </c>
      <c r="IV69" s="70" t="str">
        <f t="shared" si="9"/>
        <v/>
      </c>
    </row>
    <row r="70" spans="11:256" ht="15" customHeight="1">
      <c r="K70" s="2" t="str">
        <f>'Gene Table'!A66</f>
        <v>F04</v>
      </c>
      <c r="L70" s="2" t="str">
        <f>'Gene Table'!C66</f>
        <v>NM_000103</v>
      </c>
      <c r="M70" s="69" t="e">
        <f>IF(ISNUMBER(Results!G66),LOG(Results!G66,2),NA())</f>
        <v>#N/A</v>
      </c>
      <c r="N70" s="70" t="e">
        <f>IF(ISNUMBER(Results!H66),Results!H66,NA())</f>
        <v>#N/A</v>
      </c>
      <c r="O70" s="2" t="str">
        <f>Results!J66</f>
        <v>Type 3</v>
      </c>
      <c r="P70" s="49"/>
      <c r="Q70" s="49"/>
      <c r="R70" s="49"/>
      <c r="IS70" s="2" t="str">
        <f>'Gene Table'!A66</f>
        <v>F04</v>
      </c>
      <c r="IT70" s="2" t="str">
        <f>'Gene Table'!C66</f>
        <v>NM_000103</v>
      </c>
      <c r="IU70" s="69" t="str">
        <f t="shared" si="8"/>
        <v/>
      </c>
      <c r="IV70" s="70" t="str">
        <f t="shared" si="9"/>
        <v/>
      </c>
    </row>
    <row r="71" spans="11:256" ht="15" customHeight="1">
      <c r="K71" s="2" t="str">
        <f>'Gene Table'!A67</f>
        <v>F05</v>
      </c>
      <c r="L71" s="2" t="str">
        <f>'Gene Table'!C67</f>
        <v>NM_000754</v>
      </c>
      <c r="M71" s="69" t="e">
        <f>IF(ISNUMBER(Results!G67),LOG(Results!G67,2),NA())</f>
        <v>#N/A</v>
      </c>
      <c r="N71" s="70" t="e">
        <f>IF(ISNUMBER(Results!H67),Results!H67,NA())</f>
        <v>#N/A</v>
      </c>
      <c r="O71" s="2" t="str">
        <f>Results!J67</f>
        <v>Type 3</v>
      </c>
      <c r="P71" s="49"/>
      <c r="Q71" s="49"/>
      <c r="R71" s="49"/>
      <c r="IS71" s="2" t="str">
        <f>'Gene Table'!A67</f>
        <v>F05</v>
      </c>
      <c r="IT71" s="2" t="str">
        <f>'Gene Table'!C67</f>
        <v>NM_000754</v>
      </c>
      <c r="IU71" s="69" t="str">
        <f t="shared" si="8"/>
        <v/>
      </c>
      <c r="IV71" s="70" t="str">
        <f t="shared" si="9"/>
        <v/>
      </c>
    </row>
    <row r="72" spans="11:256" ht="15" customHeight="1">
      <c r="K72" s="2" t="str">
        <f>'Gene Table'!A68</f>
        <v>F06</v>
      </c>
      <c r="L72" s="2" t="str">
        <f>'Gene Table'!C68</f>
        <v>NM_030665</v>
      </c>
      <c r="M72" s="69" t="e">
        <f>IF(ISNUMBER(Results!G68),LOG(Results!G68,2),NA())</f>
        <v>#N/A</v>
      </c>
      <c r="N72" s="70" t="e">
        <f>IF(ISNUMBER(Results!H68),Results!H68,NA())</f>
        <v>#N/A</v>
      </c>
      <c r="O72" s="2" t="str">
        <f>Results!J68</f>
        <v>Type 3</v>
      </c>
      <c r="P72" s="49"/>
      <c r="Q72" s="49"/>
      <c r="R72" s="49"/>
      <c r="IS72" s="2" t="str">
        <f>'Gene Table'!A68</f>
        <v>F06</v>
      </c>
      <c r="IT72" s="2" t="str">
        <f>'Gene Table'!C68</f>
        <v>NM_030665</v>
      </c>
      <c r="IU72" s="69" t="str">
        <f t="shared" si="8"/>
        <v/>
      </c>
      <c r="IV72" s="70" t="str">
        <f t="shared" si="9"/>
        <v/>
      </c>
    </row>
    <row r="73" spans="11:256" ht="15" customHeight="1">
      <c r="K73" s="2" t="str">
        <f>'Gene Table'!A69</f>
        <v>F07</v>
      </c>
      <c r="L73" s="2" t="str">
        <f>'Gene Table'!C69</f>
        <v>NM_023067</v>
      </c>
      <c r="M73" s="69" t="e">
        <f>IF(ISNUMBER(Results!G69),LOG(Results!G69,2),NA())</f>
        <v>#N/A</v>
      </c>
      <c r="N73" s="70" t="e">
        <f>IF(ISNUMBER(Results!H69),Results!H69,NA())</f>
        <v>#N/A</v>
      </c>
      <c r="O73" s="2" t="str">
        <f>Results!J69</f>
        <v>Type 3</v>
      </c>
      <c r="P73" s="49"/>
      <c r="Q73" s="49"/>
      <c r="R73" s="49"/>
      <c r="IS73" s="2" t="str">
        <f>'Gene Table'!A69</f>
        <v>F07</v>
      </c>
      <c r="IT73" s="2" t="str">
        <f>'Gene Table'!C69</f>
        <v>NM_023067</v>
      </c>
      <c r="IU73" s="69" t="str">
        <f t="shared" si="8"/>
        <v/>
      </c>
      <c r="IV73" s="70" t="str">
        <f t="shared" si="9"/>
        <v/>
      </c>
    </row>
    <row r="74" spans="11:256" ht="15" customHeight="1">
      <c r="K74" s="2" t="str">
        <f>'Gene Table'!A70</f>
        <v>F08</v>
      </c>
      <c r="L74" s="2" t="str">
        <f>'Gene Table'!C70</f>
        <v>NM_004970</v>
      </c>
      <c r="M74" s="69" t="e">
        <f>IF(ISNUMBER(Results!G70),LOG(Results!G70,2),NA())</f>
        <v>#N/A</v>
      </c>
      <c r="N74" s="70" t="e">
        <f>IF(ISNUMBER(Results!H70),Results!H70,NA())</f>
        <v>#N/A</v>
      </c>
      <c r="O74" s="2" t="str">
        <f>Results!J70</f>
        <v>Type 3</v>
      </c>
      <c r="P74" s="49"/>
      <c r="Q74" s="49"/>
      <c r="R74" s="49"/>
      <c r="IS74" s="2" t="str">
        <f>'Gene Table'!A70</f>
        <v>F08</v>
      </c>
      <c r="IT74" s="2" t="str">
        <f>'Gene Table'!C70</f>
        <v>NM_004970</v>
      </c>
      <c r="IU74" s="69" t="str">
        <f t="shared" si="8"/>
        <v/>
      </c>
      <c r="IV74" s="70" t="str">
        <f t="shared" si="9"/>
        <v/>
      </c>
    </row>
    <row r="75" spans="11:256" ht="15" customHeight="1">
      <c r="K75" s="2" t="str">
        <f>'Gene Table'!A71</f>
        <v>F09</v>
      </c>
      <c r="L75" s="2" t="str">
        <f>'Gene Table'!C71</f>
        <v>NULL</v>
      </c>
      <c r="M75" s="69" t="e">
        <f>IF(ISNUMBER(Results!G71),LOG(Results!G71,2),NA())</f>
        <v>#N/A</v>
      </c>
      <c r="N75" s="70" t="e">
        <f>IF(ISNUMBER(Results!H71),Results!H71,NA())</f>
        <v>#N/A</v>
      </c>
      <c r="O75" s="2" t="str">
        <f>Results!J71</f>
        <v>Type 3</v>
      </c>
      <c r="P75" s="49"/>
      <c r="Q75" s="49"/>
      <c r="R75" s="49"/>
      <c r="IS75" s="2" t="str">
        <f>'Gene Table'!A71</f>
        <v>F09</v>
      </c>
      <c r="IT75" s="2" t="str">
        <f>'Gene Table'!C71</f>
        <v>NULL</v>
      </c>
      <c r="IU75" s="69" t="str">
        <f t="shared" si="8"/>
        <v/>
      </c>
      <c r="IV75" s="70" t="str">
        <f t="shared" si="9"/>
        <v/>
      </c>
    </row>
    <row r="76" spans="11:256" ht="15" customHeight="1">
      <c r="K76" s="2" t="str">
        <f>'Gene Table'!A72</f>
        <v>F10</v>
      </c>
      <c r="L76" s="2" t="str">
        <f>'Gene Table'!C72</f>
        <v>NULL</v>
      </c>
      <c r="M76" s="69" t="e">
        <f>IF(ISNUMBER(Results!G72),LOG(Results!G72,2),NA())</f>
        <v>#N/A</v>
      </c>
      <c r="N76" s="70" t="e">
        <f>IF(ISNUMBER(Results!H72),Results!H72,NA())</f>
        <v>#N/A</v>
      </c>
      <c r="O76" s="2" t="str">
        <f>Results!J72</f>
        <v>Type 3</v>
      </c>
      <c r="P76" s="49"/>
      <c r="Q76" s="49"/>
      <c r="R76" s="49"/>
      <c r="IS76" s="2" t="str">
        <f>'Gene Table'!A72</f>
        <v>F10</v>
      </c>
      <c r="IT76" s="2" t="str">
        <f>'Gene Table'!C72</f>
        <v>NULL</v>
      </c>
      <c r="IU76" s="69" t="str">
        <f t="shared" si="8"/>
        <v/>
      </c>
      <c r="IV76" s="70" t="str">
        <f t="shared" si="9"/>
        <v/>
      </c>
    </row>
    <row r="77" spans="11:256" ht="15" customHeight="1">
      <c r="K77" s="2" t="str">
        <f>'Gene Table'!A73</f>
        <v>F11</v>
      </c>
      <c r="L77" s="2" t="str">
        <f>'Gene Table'!C73</f>
        <v>NULL</v>
      </c>
      <c r="M77" s="69" t="e">
        <f>IF(ISNUMBER(Results!G73),LOG(Results!G73,2),NA())</f>
        <v>#N/A</v>
      </c>
      <c r="N77" s="70" t="e">
        <f>IF(ISNUMBER(Results!H73),Results!H73,NA())</f>
        <v>#N/A</v>
      </c>
      <c r="O77" s="2" t="str">
        <f>Results!J73</f>
        <v>Type 3</v>
      </c>
      <c r="P77" s="49"/>
      <c r="Q77" s="49"/>
      <c r="R77" s="49"/>
      <c r="IS77" s="2" t="str">
        <f>'Gene Table'!A73</f>
        <v>F11</v>
      </c>
      <c r="IT77" s="2" t="str">
        <f>'Gene Table'!C73</f>
        <v>NULL</v>
      </c>
      <c r="IU77" s="69" t="str">
        <f t="shared" si="8"/>
        <v/>
      </c>
      <c r="IV77" s="70" t="str">
        <f t="shared" si="9"/>
        <v/>
      </c>
    </row>
    <row r="78" spans="11:256" ht="15" customHeight="1">
      <c r="K78" s="2" t="str">
        <f>'Gene Table'!A74</f>
        <v>F12</v>
      </c>
      <c r="L78" s="2" t="str">
        <f>'Gene Table'!C74</f>
        <v>NULL</v>
      </c>
      <c r="M78" s="69" t="e">
        <f>IF(ISNUMBER(Results!G74),LOG(Results!G74,2),NA())</f>
        <v>#N/A</v>
      </c>
      <c r="N78" s="70" t="e">
        <f>IF(ISNUMBER(Results!H74),Results!H74,NA())</f>
        <v>#N/A</v>
      </c>
      <c r="O78" s="2" t="str">
        <f>Results!J74</f>
        <v>Type 3</v>
      </c>
      <c r="P78" s="49"/>
      <c r="Q78" s="49"/>
      <c r="R78" s="49"/>
      <c r="IS78" s="2" t="str">
        <f>'Gene Table'!A74</f>
        <v>F12</v>
      </c>
      <c r="IT78" s="2" t="str">
        <f>'Gene Table'!C74</f>
        <v>NULL</v>
      </c>
      <c r="IU78" s="69" t="str">
        <f t="shared" si="8"/>
        <v/>
      </c>
      <c r="IV78" s="70" t="str">
        <f t="shared" si="9"/>
        <v/>
      </c>
    </row>
    <row r="79" spans="11:256" ht="15" customHeight="1">
      <c r="K79" s="2" t="str">
        <f>'Gene Table'!A75</f>
        <v>G01</v>
      </c>
      <c r="L79" s="2" t="str">
        <f>'Gene Table'!C75</f>
        <v>NULL</v>
      </c>
      <c r="M79" s="69" t="e">
        <f>IF(ISNUMBER(Results!G75),LOG(Results!G75,2),NA())</f>
        <v>#N/A</v>
      </c>
      <c r="N79" s="70" t="e">
        <f>IF(ISNUMBER(Results!H75),Results!H75,NA())</f>
        <v>#N/A</v>
      </c>
      <c r="O79" s="2" t="str">
        <f>Results!J75</f>
        <v>Type 3</v>
      </c>
      <c r="P79" s="49"/>
      <c r="Q79" s="49"/>
      <c r="R79" s="49"/>
      <c r="IS79" s="2" t="str">
        <f>'Gene Table'!A75</f>
        <v>G01</v>
      </c>
      <c r="IT79" s="2" t="str">
        <f>'Gene Table'!C75</f>
        <v>NULL</v>
      </c>
      <c r="IU79" s="69" t="str">
        <f aca="true" t="shared" si="10" ref="IU79:IU90">IF(ISNUMBER(M79),M79,"")</f>
        <v/>
      </c>
      <c r="IV79" s="70" t="str">
        <f aca="true" t="shared" si="11" ref="IV79:IV90">IF(ISNUMBER(N79),N79,"")</f>
        <v/>
      </c>
    </row>
    <row r="80" spans="11:256" ht="15" customHeight="1">
      <c r="K80" s="2" t="str">
        <f>'Gene Table'!A76</f>
        <v>G02</v>
      </c>
      <c r="L80" s="2" t="str">
        <f>'Gene Table'!C76</f>
        <v>NULL</v>
      </c>
      <c r="M80" s="69" t="e">
        <f>IF(ISNUMBER(Results!G76),LOG(Results!G76,2),NA())</f>
        <v>#N/A</v>
      </c>
      <c r="N80" s="70" t="e">
        <f>IF(ISNUMBER(Results!H76),Results!H76,NA())</f>
        <v>#N/A</v>
      </c>
      <c r="O80" s="2" t="str">
        <f>Results!J76</f>
        <v>Type 3</v>
      </c>
      <c r="P80" s="49"/>
      <c r="Q80" s="49"/>
      <c r="R80" s="49"/>
      <c r="IS80" s="2" t="str">
        <f>'Gene Table'!A76</f>
        <v>G02</v>
      </c>
      <c r="IT80" s="2" t="str">
        <f>'Gene Table'!C76</f>
        <v>NULL</v>
      </c>
      <c r="IU80" s="69" t="str">
        <f t="shared" si="10"/>
        <v/>
      </c>
      <c r="IV80" s="70" t="str">
        <f t="shared" si="11"/>
        <v/>
      </c>
    </row>
    <row r="81" spans="11:256" ht="15" customHeight="1">
      <c r="K81" s="2" t="str">
        <f>'Gene Table'!A77</f>
        <v>G03</v>
      </c>
      <c r="L81" s="2" t="str">
        <f>'Gene Table'!C77</f>
        <v>NULL</v>
      </c>
      <c r="M81" s="69" t="e">
        <f>IF(ISNUMBER(Results!G77),LOG(Results!G77,2),NA())</f>
        <v>#N/A</v>
      </c>
      <c r="N81" s="70" t="e">
        <f>IF(ISNUMBER(Results!H77),Results!H77,NA())</f>
        <v>#N/A</v>
      </c>
      <c r="O81" s="2" t="str">
        <f>Results!J77</f>
        <v>Type 3</v>
      </c>
      <c r="P81" s="49"/>
      <c r="Q81" s="49"/>
      <c r="R81" s="49"/>
      <c r="IS81" s="2" t="str">
        <f>'Gene Table'!A77</f>
        <v>G03</v>
      </c>
      <c r="IT81" s="2" t="str">
        <f>'Gene Table'!C77</f>
        <v>NULL</v>
      </c>
      <c r="IU81" s="69" t="str">
        <f t="shared" si="10"/>
        <v/>
      </c>
      <c r="IV81" s="70" t="str">
        <f t="shared" si="11"/>
        <v/>
      </c>
    </row>
    <row r="82" spans="11:256" ht="15" customHeight="1">
      <c r="K82" s="2" t="str">
        <f>'Gene Table'!A78</f>
        <v>G04</v>
      </c>
      <c r="L82" s="2" t="str">
        <f>'Gene Table'!C78</f>
        <v>NULL</v>
      </c>
      <c r="M82" s="69" t="e">
        <f>IF(ISNUMBER(Results!G78),LOG(Results!G78,2),NA())</f>
        <v>#N/A</v>
      </c>
      <c r="N82" s="70" t="e">
        <f>IF(ISNUMBER(Results!H78),Results!H78,NA())</f>
        <v>#N/A</v>
      </c>
      <c r="O82" s="2" t="str">
        <f>Results!J78</f>
        <v>Type 3</v>
      </c>
      <c r="P82" s="49"/>
      <c r="Q82" s="49"/>
      <c r="R82" s="49"/>
      <c r="IS82" s="2" t="str">
        <f>'Gene Table'!A78</f>
        <v>G04</v>
      </c>
      <c r="IT82" s="2" t="str">
        <f>'Gene Table'!C78</f>
        <v>NULL</v>
      </c>
      <c r="IU82" s="69" t="str">
        <f t="shared" si="10"/>
        <v/>
      </c>
      <c r="IV82" s="70" t="str">
        <f t="shared" si="11"/>
        <v/>
      </c>
    </row>
    <row r="83" spans="11:256" ht="15" customHeight="1">
      <c r="K83" s="2" t="str">
        <f>'Gene Table'!A79</f>
        <v>G05</v>
      </c>
      <c r="L83" s="2" t="str">
        <f>'Gene Table'!C79</f>
        <v>NULL</v>
      </c>
      <c r="M83" s="69" t="e">
        <f>IF(ISNUMBER(Results!G79),LOG(Results!G79,2),NA())</f>
        <v>#N/A</v>
      </c>
      <c r="N83" s="70" t="e">
        <f>IF(ISNUMBER(Results!H79),Results!H79,NA())</f>
        <v>#N/A</v>
      </c>
      <c r="O83" s="2" t="str">
        <f>Results!J79</f>
        <v>Type 3</v>
      </c>
      <c r="P83" s="49"/>
      <c r="Q83" s="49"/>
      <c r="R83" s="49"/>
      <c r="IS83" s="2" t="str">
        <f>'Gene Table'!A79</f>
        <v>G05</v>
      </c>
      <c r="IT83" s="2" t="str">
        <f>'Gene Table'!C79</f>
        <v>NULL</v>
      </c>
      <c r="IU83" s="69" t="str">
        <f t="shared" si="10"/>
        <v/>
      </c>
      <c r="IV83" s="70" t="str">
        <f t="shared" si="11"/>
        <v/>
      </c>
    </row>
    <row r="84" spans="11:256" ht="15" customHeight="1">
      <c r="K84" s="2" t="str">
        <f>'Gene Table'!A80</f>
        <v>G06</v>
      </c>
      <c r="L84" s="2" t="str">
        <f>'Gene Table'!C80</f>
        <v>NULL</v>
      </c>
      <c r="M84" s="69" t="e">
        <f>IF(ISNUMBER(Results!G80),LOG(Results!G80,2),NA())</f>
        <v>#N/A</v>
      </c>
      <c r="N84" s="70" t="e">
        <f>IF(ISNUMBER(Results!H80),Results!H80,NA())</f>
        <v>#N/A</v>
      </c>
      <c r="O84" s="2" t="str">
        <f>Results!J80</f>
        <v>Type 3</v>
      </c>
      <c r="P84" s="49"/>
      <c r="Q84" s="49"/>
      <c r="R84" s="49"/>
      <c r="IS84" s="2" t="str">
        <f>'Gene Table'!A80</f>
        <v>G06</v>
      </c>
      <c r="IT84" s="2" t="str">
        <f>'Gene Table'!C80</f>
        <v>NULL</v>
      </c>
      <c r="IU84" s="69" t="str">
        <f t="shared" si="10"/>
        <v/>
      </c>
      <c r="IV84" s="70" t="str">
        <f t="shared" si="11"/>
        <v/>
      </c>
    </row>
    <row r="85" spans="11:256" ht="15" customHeight="1">
      <c r="K85" s="2" t="str">
        <f>'Gene Table'!A81</f>
        <v>G07</v>
      </c>
      <c r="L85" s="2" t="str">
        <f>'Gene Table'!C81</f>
        <v>NULL</v>
      </c>
      <c r="M85" s="69" t="e">
        <f>IF(ISNUMBER(Results!G81),LOG(Results!G81,2),NA())</f>
        <v>#N/A</v>
      </c>
      <c r="N85" s="70" t="e">
        <f>IF(ISNUMBER(Results!H81),Results!H81,NA())</f>
        <v>#N/A</v>
      </c>
      <c r="O85" s="2" t="str">
        <f>Results!J81</f>
        <v>Type 3</v>
      </c>
      <c r="P85" s="49"/>
      <c r="Q85" s="49"/>
      <c r="R85" s="49"/>
      <c r="IS85" s="2" t="str">
        <f>'Gene Table'!A81</f>
        <v>G07</v>
      </c>
      <c r="IT85" s="2" t="str">
        <f>'Gene Table'!C81</f>
        <v>NULL</v>
      </c>
      <c r="IU85" s="69" t="str">
        <f t="shared" si="10"/>
        <v/>
      </c>
      <c r="IV85" s="70" t="str">
        <f t="shared" si="11"/>
        <v/>
      </c>
    </row>
    <row r="86" spans="11:256" ht="15" customHeight="1">
      <c r="K86" s="2" t="str">
        <f>'Gene Table'!A82</f>
        <v>G08</v>
      </c>
      <c r="L86" s="2" t="str">
        <f>'Gene Table'!C82</f>
        <v>NULL</v>
      </c>
      <c r="M86" s="69" t="e">
        <f>IF(ISNUMBER(Results!G82),LOG(Results!G82,2),NA())</f>
        <v>#N/A</v>
      </c>
      <c r="N86" s="70" t="e">
        <f>IF(ISNUMBER(Results!H82),Results!H82,NA())</f>
        <v>#N/A</v>
      </c>
      <c r="O86" s="2" t="str">
        <f>Results!J82</f>
        <v>Type 3</v>
      </c>
      <c r="P86" s="49"/>
      <c r="Q86" s="49"/>
      <c r="R86" s="49"/>
      <c r="IS86" s="2" t="str">
        <f>'Gene Table'!A82</f>
        <v>G08</v>
      </c>
      <c r="IT86" s="2" t="str">
        <f>'Gene Table'!C82</f>
        <v>NULL</v>
      </c>
      <c r="IU86" s="69" t="str">
        <f t="shared" si="10"/>
        <v/>
      </c>
      <c r="IV86" s="70" t="str">
        <f t="shared" si="11"/>
        <v/>
      </c>
    </row>
    <row r="87" spans="11:256" ht="15" customHeight="1">
      <c r="K87" s="2" t="str">
        <f>'Gene Table'!A83</f>
        <v>G09</v>
      </c>
      <c r="L87" s="2" t="str">
        <f>'Gene Table'!C83</f>
        <v>NULL</v>
      </c>
      <c r="M87" s="69" t="e">
        <f>IF(ISNUMBER(Results!G83),LOG(Results!G83,2),NA())</f>
        <v>#N/A</v>
      </c>
      <c r="N87" s="70" t="e">
        <f>IF(ISNUMBER(Results!H83),Results!H83,NA())</f>
        <v>#N/A</v>
      </c>
      <c r="O87" s="2" t="str">
        <f>Results!J83</f>
        <v>Type 3</v>
      </c>
      <c r="P87" s="49"/>
      <c r="Q87" s="49"/>
      <c r="R87" s="49"/>
      <c r="IS87" s="2" t="str">
        <f>'Gene Table'!A83</f>
        <v>G09</v>
      </c>
      <c r="IT87" s="2" t="str">
        <f>'Gene Table'!C83</f>
        <v>NULL</v>
      </c>
      <c r="IU87" s="69" t="str">
        <f t="shared" si="10"/>
        <v/>
      </c>
      <c r="IV87" s="70" t="str">
        <f t="shared" si="11"/>
        <v/>
      </c>
    </row>
    <row r="88" spans="11:256" ht="15" customHeight="1">
      <c r="K88" s="2" t="str">
        <f>'Gene Table'!A84</f>
        <v>G10</v>
      </c>
      <c r="L88" s="2" t="str">
        <f>'Gene Table'!C84</f>
        <v>NULL</v>
      </c>
      <c r="M88" s="69" t="e">
        <f>IF(ISNUMBER(Results!G84),LOG(Results!G84,2),NA())</f>
        <v>#N/A</v>
      </c>
      <c r="N88" s="70" t="e">
        <f>IF(ISNUMBER(Results!H84),Results!H84,NA())</f>
        <v>#N/A</v>
      </c>
      <c r="O88" s="2" t="str">
        <f>Results!J84</f>
        <v>Type 3</v>
      </c>
      <c r="P88" s="49"/>
      <c r="Q88" s="49"/>
      <c r="R88" s="49"/>
      <c r="IS88" s="2" t="str">
        <f>'Gene Table'!A84</f>
        <v>G10</v>
      </c>
      <c r="IT88" s="2" t="str">
        <f>'Gene Table'!C84</f>
        <v>NULL</v>
      </c>
      <c r="IU88" s="69" t="str">
        <f t="shared" si="10"/>
        <v/>
      </c>
      <c r="IV88" s="70" t="str">
        <f t="shared" si="11"/>
        <v/>
      </c>
    </row>
    <row r="89" spans="11:256" ht="15" customHeight="1">
      <c r="K89" s="2" t="str">
        <f>'Gene Table'!A85</f>
        <v>G11</v>
      </c>
      <c r="L89" s="2" t="str">
        <f>'Gene Table'!C85</f>
        <v>NULL</v>
      </c>
      <c r="M89" s="69" t="e">
        <f>IF(ISNUMBER(Results!G85),LOG(Results!G85,2),NA())</f>
        <v>#N/A</v>
      </c>
      <c r="N89" s="70" t="e">
        <f>IF(ISNUMBER(Results!H85),Results!H85,NA())</f>
        <v>#N/A</v>
      </c>
      <c r="O89" s="2" t="str">
        <f>Results!J85</f>
        <v>Type 3</v>
      </c>
      <c r="P89" s="49"/>
      <c r="Q89" s="49"/>
      <c r="R89" s="49"/>
      <c r="IS89" s="2" t="str">
        <f>'Gene Table'!A85</f>
        <v>G11</v>
      </c>
      <c r="IT89" s="2" t="str">
        <f>'Gene Table'!C85</f>
        <v>NULL</v>
      </c>
      <c r="IU89" s="69" t="str">
        <f t="shared" si="10"/>
        <v/>
      </c>
      <c r="IV89" s="70" t="str">
        <f t="shared" si="11"/>
        <v/>
      </c>
    </row>
    <row r="90" spans="11:256" ht="15" customHeight="1">
      <c r="K90" s="2" t="str">
        <f>'Gene Table'!A86</f>
        <v>G12</v>
      </c>
      <c r="L90" s="2" t="str">
        <f>'Gene Table'!C86</f>
        <v>NULL</v>
      </c>
      <c r="M90" s="69" t="e">
        <f>IF(ISNUMBER(Results!G86),LOG(Results!G86,2),NA())</f>
        <v>#N/A</v>
      </c>
      <c r="N90" s="70" t="e">
        <f>IF(ISNUMBER(Results!H86),Results!H86,NA())</f>
        <v>#N/A</v>
      </c>
      <c r="O90" s="2" t="str">
        <f>Results!J86</f>
        <v>Type 3</v>
      </c>
      <c r="P90" s="49"/>
      <c r="Q90" s="49"/>
      <c r="R90" s="49"/>
      <c r="IS90" s="2" t="str">
        <f>'Gene Table'!A86</f>
        <v>G12</v>
      </c>
      <c r="IT90" s="2" t="str">
        <f>'Gene Table'!C86</f>
        <v>NULL</v>
      </c>
      <c r="IU90" s="69" t="str">
        <f t="shared" si="10"/>
        <v/>
      </c>
      <c r="IV90" s="70" t="str">
        <f t="shared" si="11"/>
        <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A2" sqref="A2:A3"/>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2.710937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405</v>
      </c>
      <c r="D1" s="5"/>
      <c r="E1" s="5"/>
      <c r="F1" s="5"/>
      <c r="G1" s="5"/>
      <c r="H1" s="5"/>
      <c r="I1" s="5"/>
      <c r="J1" s="5"/>
      <c r="K1" s="5"/>
      <c r="L1" s="13"/>
      <c r="M1" s="14"/>
      <c r="N1" s="14"/>
      <c r="O1" s="4" t="s">
        <v>405</v>
      </c>
      <c r="P1" s="5"/>
      <c r="Q1" s="5"/>
      <c r="R1" s="5"/>
      <c r="S1" s="5"/>
      <c r="T1" s="5"/>
      <c r="U1" s="5"/>
      <c r="V1" s="5"/>
      <c r="W1" s="5"/>
      <c r="X1" s="13"/>
      <c r="Y1" s="19" t="s">
        <v>406</v>
      </c>
      <c r="Z1" s="20"/>
      <c r="AA1" s="20"/>
      <c r="AB1" s="20"/>
      <c r="AC1" s="20"/>
      <c r="AD1" s="20"/>
      <c r="AE1" s="20"/>
      <c r="AF1" s="20"/>
      <c r="AG1" s="20"/>
      <c r="AH1" s="20"/>
      <c r="AI1" s="20"/>
      <c r="AJ1" s="20"/>
      <c r="AK1" s="20"/>
      <c r="AL1" s="20"/>
      <c r="AM1" s="20"/>
      <c r="AN1" s="20"/>
      <c r="AO1" s="20"/>
      <c r="AP1" s="20"/>
      <c r="AQ1" s="20"/>
      <c r="AR1" s="40"/>
      <c r="AS1" s="2"/>
      <c r="AT1" s="3"/>
      <c r="AU1" s="4" t="s">
        <v>407</v>
      </c>
      <c r="AV1" s="5"/>
      <c r="AW1" s="5"/>
      <c r="AX1" s="5"/>
      <c r="AY1" s="5"/>
      <c r="AZ1" s="5"/>
      <c r="BA1" s="5"/>
      <c r="BB1" s="5"/>
      <c r="BC1" s="5"/>
      <c r="BD1" s="5"/>
      <c r="BE1" s="5"/>
      <c r="BF1" s="5"/>
      <c r="BG1" s="5"/>
      <c r="BH1" s="5"/>
      <c r="BI1" s="5"/>
      <c r="BJ1" s="5"/>
      <c r="BK1" s="5"/>
      <c r="BL1" s="5"/>
      <c r="BM1" s="5"/>
      <c r="BN1" s="13"/>
      <c r="BO1" s="4" t="s">
        <v>408</v>
      </c>
      <c r="BP1" s="13"/>
      <c r="BQ1" s="2"/>
      <c r="BR1" s="3"/>
      <c r="BS1" s="4" t="s">
        <v>409</v>
      </c>
      <c r="BT1" s="5"/>
      <c r="BU1" s="5"/>
      <c r="BV1" s="5"/>
      <c r="BW1" s="5"/>
      <c r="BX1" s="5"/>
      <c r="BY1" s="5"/>
      <c r="BZ1" s="5"/>
      <c r="CA1" s="5"/>
      <c r="CB1" s="5"/>
      <c r="CC1" s="5"/>
      <c r="CD1" s="5"/>
      <c r="CE1" s="5"/>
      <c r="CF1" s="5"/>
      <c r="CG1" s="5"/>
      <c r="CH1" s="5"/>
      <c r="CI1" s="5"/>
      <c r="CJ1" s="5"/>
      <c r="CK1" s="5"/>
      <c r="CL1" s="13"/>
    </row>
    <row r="2" spans="1:90" ht="12.75">
      <c r="A2" s="6" t="s">
        <v>5</v>
      </c>
      <c r="B2" s="6" t="s">
        <v>329</v>
      </c>
      <c r="C2" s="7" t="str">
        <f>BO2</f>
        <v>Test Sample</v>
      </c>
      <c r="D2" s="7"/>
      <c r="E2" s="7"/>
      <c r="F2" s="7"/>
      <c r="G2" s="7"/>
      <c r="H2" s="7"/>
      <c r="I2" s="7"/>
      <c r="J2" s="7"/>
      <c r="K2" s="7"/>
      <c r="L2" s="7"/>
      <c r="M2" s="15" t="s">
        <v>6</v>
      </c>
      <c r="N2" s="6" t="s">
        <v>329</v>
      </c>
      <c r="O2" s="7" t="str">
        <f>BP2</f>
        <v>Control Sample</v>
      </c>
      <c r="P2" s="7"/>
      <c r="Q2" s="7"/>
      <c r="R2" s="7"/>
      <c r="S2" s="7"/>
      <c r="T2" s="7"/>
      <c r="U2" s="7"/>
      <c r="V2" s="7"/>
      <c r="W2" s="7"/>
      <c r="X2" s="17"/>
      <c r="Y2" s="21" t="str">
        <f>BO2</f>
        <v>Test Sample</v>
      </c>
      <c r="Z2" s="22"/>
      <c r="AA2" s="22"/>
      <c r="AB2" s="22"/>
      <c r="AC2" s="22"/>
      <c r="AD2" s="22"/>
      <c r="AE2" s="22"/>
      <c r="AF2" s="22"/>
      <c r="AG2" s="22"/>
      <c r="AH2" s="35"/>
      <c r="AI2" s="21" t="str">
        <f>BP2</f>
        <v>Control Sample</v>
      </c>
      <c r="AJ2" s="22"/>
      <c r="AK2" s="22"/>
      <c r="AL2" s="22"/>
      <c r="AM2" s="22"/>
      <c r="AN2" s="22"/>
      <c r="AO2" s="22"/>
      <c r="AP2" s="22"/>
      <c r="AQ2" s="22"/>
      <c r="AR2" s="35"/>
      <c r="AS2" s="41" t="s">
        <v>6</v>
      </c>
      <c r="AT2" s="6" t="s">
        <v>329</v>
      </c>
      <c r="AU2" s="7" t="str">
        <f>C2</f>
        <v>Test Sample</v>
      </c>
      <c r="AV2" s="7"/>
      <c r="AW2" s="7"/>
      <c r="AX2" s="7"/>
      <c r="AY2" s="7"/>
      <c r="AZ2" s="7"/>
      <c r="BA2" s="7"/>
      <c r="BB2" s="7"/>
      <c r="BC2" s="7"/>
      <c r="BD2" s="7"/>
      <c r="BE2" s="7" t="str">
        <f>O2</f>
        <v>Control Sample</v>
      </c>
      <c r="BF2" s="7"/>
      <c r="BG2" s="7"/>
      <c r="BH2" s="7"/>
      <c r="BI2" s="7"/>
      <c r="BJ2" s="7"/>
      <c r="BK2" s="7"/>
      <c r="BL2" s="7"/>
      <c r="BM2" s="7"/>
      <c r="BN2" s="7"/>
      <c r="BO2" s="14" t="str">
        <f>Results!C2</f>
        <v>Test Sample</v>
      </c>
      <c r="BP2" s="14" t="str">
        <f>Results!D2</f>
        <v>Control Sample</v>
      </c>
      <c r="BQ2" s="41" t="s">
        <v>6</v>
      </c>
      <c r="BR2" s="6" t="s">
        <v>329</v>
      </c>
      <c r="BS2" s="7" t="str">
        <f>C2</f>
        <v>Test Sample</v>
      </c>
      <c r="BT2" s="7"/>
      <c r="BU2" s="7"/>
      <c r="BV2" s="7"/>
      <c r="BW2" s="7"/>
      <c r="BX2" s="7"/>
      <c r="BY2" s="7"/>
      <c r="BZ2" s="7"/>
      <c r="CA2" s="7"/>
      <c r="CB2" s="7"/>
      <c r="CC2" s="7" t="str">
        <f>O2</f>
        <v>Control Sample</v>
      </c>
      <c r="CD2" s="7"/>
      <c r="CE2" s="7"/>
      <c r="CF2" s="7"/>
      <c r="CG2" s="7"/>
      <c r="CH2" s="7"/>
      <c r="CI2" s="7"/>
      <c r="CJ2" s="7"/>
      <c r="CK2" s="7"/>
      <c r="CL2" s="7"/>
    </row>
    <row r="3" spans="1:90" ht="12.75">
      <c r="A3" s="8"/>
      <c r="B3" s="9"/>
      <c r="C3" s="10" t="s">
        <v>334</v>
      </c>
      <c r="D3" s="10" t="s">
        <v>335</v>
      </c>
      <c r="E3" s="10" t="s">
        <v>336</v>
      </c>
      <c r="F3" s="10" t="s">
        <v>337</v>
      </c>
      <c r="G3" s="10" t="s">
        <v>338</v>
      </c>
      <c r="H3" s="10" t="s">
        <v>339</v>
      </c>
      <c r="I3" s="10" t="s">
        <v>340</v>
      </c>
      <c r="J3" s="10" t="s">
        <v>341</v>
      </c>
      <c r="K3" s="10" t="s">
        <v>342</v>
      </c>
      <c r="L3" s="10" t="s">
        <v>343</v>
      </c>
      <c r="M3" s="16"/>
      <c r="N3" s="9"/>
      <c r="O3" s="10" t="s">
        <v>334</v>
      </c>
      <c r="P3" s="10" t="s">
        <v>335</v>
      </c>
      <c r="Q3" s="10" t="s">
        <v>336</v>
      </c>
      <c r="R3" s="10" t="s">
        <v>337</v>
      </c>
      <c r="S3" s="10" t="s">
        <v>338</v>
      </c>
      <c r="T3" s="10" t="s">
        <v>339</v>
      </c>
      <c r="U3" s="10" t="s">
        <v>340</v>
      </c>
      <c r="V3" s="10" t="s">
        <v>341</v>
      </c>
      <c r="W3" s="10" t="s">
        <v>342</v>
      </c>
      <c r="X3" s="18" t="s">
        <v>343</v>
      </c>
      <c r="Y3" s="23" t="s">
        <v>334</v>
      </c>
      <c r="Z3" s="10" t="s">
        <v>335</v>
      </c>
      <c r="AA3" s="10" t="s">
        <v>336</v>
      </c>
      <c r="AB3" s="10" t="s">
        <v>337</v>
      </c>
      <c r="AC3" s="10" t="s">
        <v>338</v>
      </c>
      <c r="AD3" s="10" t="s">
        <v>339</v>
      </c>
      <c r="AE3" s="10" t="s">
        <v>340</v>
      </c>
      <c r="AF3" s="10" t="s">
        <v>341</v>
      </c>
      <c r="AG3" s="10" t="s">
        <v>342</v>
      </c>
      <c r="AH3" s="36" t="s">
        <v>343</v>
      </c>
      <c r="AI3" s="23" t="s">
        <v>334</v>
      </c>
      <c r="AJ3" s="10" t="s">
        <v>335</v>
      </c>
      <c r="AK3" s="10" t="s">
        <v>336</v>
      </c>
      <c r="AL3" s="10" t="s">
        <v>337</v>
      </c>
      <c r="AM3" s="10" t="s">
        <v>338</v>
      </c>
      <c r="AN3" s="10" t="s">
        <v>339</v>
      </c>
      <c r="AO3" s="10" t="s">
        <v>340</v>
      </c>
      <c r="AP3" s="10" t="s">
        <v>341</v>
      </c>
      <c r="AQ3" s="10" t="s">
        <v>342</v>
      </c>
      <c r="AR3" s="36" t="s">
        <v>343</v>
      </c>
      <c r="AS3" s="42"/>
      <c r="AT3" s="9"/>
      <c r="AU3" s="10" t="s">
        <v>334</v>
      </c>
      <c r="AV3" s="10" t="s">
        <v>335</v>
      </c>
      <c r="AW3" s="10" t="s">
        <v>336</v>
      </c>
      <c r="AX3" s="10" t="s">
        <v>337</v>
      </c>
      <c r="AY3" s="10" t="s">
        <v>338</v>
      </c>
      <c r="AZ3" s="10" t="s">
        <v>339</v>
      </c>
      <c r="BA3" s="10" t="s">
        <v>340</v>
      </c>
      <c r="BB3" s="10" t="s">
        <v>341</v>
      </c>
      <c r="BC3" s="10" t="s">
        <v>342</v>
      </c>
      <c r="BD3" s="10" t="s">
        <v>343</v>
      </c>
      <c r="BE3" s="10" t="s">
        <v>334</v>
      </c>
      <c r="BF3" s="10" t="s">
        <v>335</v>
      </c>
      <c r="BG3" s="10" t="s">
        <v>336</v>
      </c>
      <c r="BH3" s="10" t="s">
        <v>337</v>
      </c>
      <c r="BI3" s="10" t="s">
        <v>338</v>
      </c>
      <c r="BJ3" s="10" t="s">
        <v>339</v>
      </c>
      <c r="BK3" s="10" t="s">
        <v>340</v>
      </c>
      <c r="BL3" s="10" t="s">
        <v>341</v>
      </c>
      <c r="BM3" s="10" t="s">
        <v>342</v>
      </c>
      <c r="BN3" s="10" t="s">
        <v>343</v>
      </c>
      <c r="BO3" s="14"/>
      <c r="BP3" s="14"/>
      <c r="BQ3" s="42"/>
      <c r="BR3" s="9"/>
      <c r="BS3" s="10" t="s">
        <v>334</v>
      </c>
      <c r="BT3" s="10" t="s">
        <v>335</v>
      </c>
      <c r="BU3" s="10" t="s">
        <v>336</v>
      </c>
      <c r="BV3" s="10" t="s">
        <v>337</v>
      </c>
      <c r="BW3" s="10" t="s">
        <v>338</v>
      </c>
      <c r="BX3" s="10" t="s">
        <v>339</v>
      </c>
      <c r="BY3" s="10" t="s">
        <v>340</v>
      </c>
      <c r="BZ3" s="10" t="s">
        <v>341</v>
      </c>
      <c r="CA3" s="10" t="s">
        <v>342</v>
      </c>
      <c r="CB3" s="10" t="s">
        <v>343</v>
      </c>
      <c r="CC3" s="10" t="s">
        <v>334</v>
      </c>
      <c r="CD3" s="10" t="s">
        <v>335</v>
      </c>
      <c r="CE3" s="10" t="s">
        <v>336</v>
      </c>
      <c r="CF3" s="10" t="s">
        <v>337</v>
      </c>
      <c r="CG3" s="10" t="s">
        <v>338</v>
      </c>
      <c r="CH3" s="10" t="s">
        <v>339</v>
      </c>
      <c r="CI3" s="10" t="s">
        <v>340</v>
      </c>
      <c r="CJ3" s="10" t="s">
        <v>341</v>
      </c>
      <c r="CK3" s="10" t="s">
        <v>342</v>
      </c>
      <c r="CL3" s="10" t="s">
        <v>343</v>
      </c>
    </row>
    <row r="4" spans="1:90" ht="12" customHeight="1">
      <c r="A4" s="11" t="str">
        <f>'Gene Table'!C3</f>
        <v>NM_000130</v>
      </c>
      <c r="B4" s="11" t="s">
        <v>7</v>
      </c>
      <c r="C4" s="12" t="str">
        <f>IF('Test Sample Data'!C3="","",IF(SUM('Test Sample Data'!C$3:C$98)&gt;10,IF(AND(ISNUMBER('Test Sample Data'!C3),'Test Sample Data'!C3&lt;35,'Test Sample Data'!C3&gt;0),'Test Sample Data'!C3,35),""))</f>
        <v/>
      </c>
      <c r="D4" s="12" t="str">
        <f>IF('Test Sample Data'!D3="","",IF(SUM('Test Sample Data'!D$3:D$98)&gt;10,IF(AND(ISNUMBER('Test Sample Data'!D3),'Test Sample Data'!D3&lt;35,'Test Sample Data'!D3&gt;0),'Test Sample Data'!D3,35),""))</f>
        <v/>
      </c>
      <c r="E4" s="12" t="str">
        <f>IF('Test Sample Data'!E3="","",IF(SUM('Test Sample Data'!E$3:E$98)&gt;10,IF(AND(ISNUMBER('Test Sample Data'!E3),'Test Sample Data'!E3&lt;35,'Test Sample Data'!E3&gt;0),'Test Sample Data'!E3,35),""))</f>
        <v/>
      </c>
      <c r="F4" s="12" t="str">
        <f>IF('Test Sample Data'!F3="","",IF(SUM('Test Sample Data'!F$3:F$98)&gt;10,IF(AND(ISNUMBER('Test Sample Data'!F3),'Test Sample Data'!F3&lt;35,'Test Sample Data'!F3&gt;0),'Test Sample Data'!F3,35),""))</f>
        <v/>
      </c>
      <c r="G4" s="12" t="str">
        <f>IF('Test Sample Data'!G3="","",IF(SUM('Test Sample Data'!G$3:G$98)&gt;10,IF(AND(ISNUMBER('Test Sample Data'!G3),'Test Sample Data'!G3&lt;35,'Test Sample Data'!G3&gt;0),'Test Sample Data'!G3,35),""))</f>
        <v/>
      </c>
      <c r="H4" s="12" t="str">
        <f>IF('Test Sample Data'!H3="","",IF(SUM('Test Sample Data'!H$3:H$98)&gt;10,IF(AND(ISNUMBER('Test Sample Data'!H3),'Test Sample Data'!H3&lt;35,'Test Sample Data'!H3&gt;0),'Test Sample Data'!H3,35),""))</f>
        <v/>
      </c>
      <c r="I4" s="12" t="str">
        <f>IF('Test Sample Data'!I3="","",IF(SUM('Test Sample Data'!I$3:I$98)&gt;10,IF(AND(ISNUMBER('Test Sample Data'!I3),'Test Sample Data'!I3&lt;35,'Test Sample Data'!I3&gt;0),'Test Sample Data'!I3,35),""))</f>
        <v/>
      </c>
      <c r="J4" s="12" t="str">
        <f>IF('Test Sample Data'!J3="","",IF(SUM('Test Sample Data'!J$3:J$98)&gt;10,IF(AND(ISNUMBER('Test Sample Data'!J3),'Test Sample Data'!J3&lt;35,'Test Sample Data'!J3&gt;0),'Test Sample Data'!J3,35),""))</f>
        <v/>
      </c>
      <c r="K4" s="12" t="str">
        <f>IF('Test Sample Data'!K3="","",IF(SUM('Test Sample Data'!K$3:K$98)&gt;10,IF(AND(ISNUMBER('Test Sample Data'!K3),'Test Sample Data'!K3&lt;35,'Test Sample Data'!K3&gt;0),'Test Sample Data'!K3,35),""))</f>
        <v/>
      </c>
      <c r="L4" s="12" t="str">
        <f>IF('Test Sample Data'!L3="","",IF(SUM('Test Sample Data'!L$3:L$98)&gt;10,IF(AND(ISNUMBER('Test Sample Data'!L3),'Test Sample Data'!L3&lt;35,'Test Sample Data'!L3&gt;0),'Test Sample Data'!L3,35),""))</f>
        <v/>
      </c>
      <c r="M4" s="12" t="str">
        <f>'Gene Table'!C3</f>
        <v>NM_000130</v>
      </c>
      <c r="N4" s="12" t="s">
        <v>7</v>
      </c>
      <c r="O4" s="12" t="str">
        <f>IF('Control Sample Data'!C3="","",IF(SUM('Control Sample Data'!C$3:C$98)&gt;10,IF(AND(ISNUMBER('Control Sample Data'!C3),'Control Sample Data'!C3&lt;35,'Control Sample Data'!C3&gt;0),'Control Sample Data'!C3,35),""))</f>
        <v/>
      </c>
      <c r="P4" s="12" t="str">
        <f>IF('Control Sample Data'!D3="","",IF(SUM('Control Sample Data'!D$3:D$98)&gt;10,IF(AND(ISNUMBER('Control Sample Data'!D3),'Control Sample Data'!D3&lt;35,'Control Sample Data'!D3&gt;0),'Control Sample Data'!D3,35),""))</f>
        <v/>
      </c>
      <c r="Q4" s="12" t="str">
        <f>IF('Control Sample Data'!E3="","",IF(SUM('Control Sample Data'!E$3:E$98)&gt;10,IF(AND(ISNUMBER('Control Sample Data'!E3),'Control Sample Data'!E3&lt;35,'Control Sample Data'!E3&gt;0),'Control Sample Data'!E3,35),""))</f>
        <v/>
      </c>
      <c r="R4" s="12" t="str">
        <f>IF('Control Sample Data'!F3="","",IF(SUM('Control Sample Data'!F$3:F$98)&gt;10,IF(AND(ISNUMBER('Control Sample Data'!F3),'Control Sample Data'!F3&lt;35,'Control Sample Data'!F3&gt;0),'Control Sample Data'!F3,35),""))</f>
        <v/>
      </c>
      <c r="S4" s="12" t="str">
        <f>IF('Control Sample Data'!G3="","",IF(SUM('Control Sample Data'!G$3:G$98)&gt;10,IF(AND(ISNUMBER('Control Sample Data'!G3),'Control Sample Data'!G3&lt;35,'Control Sample Data'!G3&gt;0),'Control Sample Data'!G3,35),""))</f>
        <v/>
      </c>
      <c r="T4" s="12" t="str">
        <f>IF('Control Sample Data'!H3="","",IF(SUM('Control Sample Data'!H$3:H$98)&gt;10,IF(AND(ISNUMBER('Control Sample Data'!H3),'Control Sample Data'!H3&lt;35,'Control Sample Data'!H3&gt;0),'Control Sample Data'!H3,35),""))</f>
        <v/>
      </c>
      <c r="U4" s="12" t="str">
        <f>IF('Control Sample Data'!I3="","",IF(SUM('Control Sample Data'!I$3:I$98)&gt;10,IF(AND(ISNUMBER('Control Sample Data'!I3),'Control Sample Data'!I3&lt;35,'Control Sample Data'!I3&gt;0),'Control Sample Data'!I3,35),""))</f>
        <v/>
      </c>
      <c r="V4" s="12" t="str">
        <f>IF('Control Sample Data'!J3="","",IF(SUM('Control Sample Data'!J$3:J$98)&gt;10,IF(AND(ISNUMBER('Control Sample Data'!J3),'Control Sample Data'!J3&lt;35,'Control Sample Data'!J3&gt;0),'Control Sample Data'!J3,35),""))</f>
        <v/>
      </c>
      <c r="W4" s="12" t="str">
        <f>IF('Control Sample Data'!K3="","",IF(SUM('Control Sample Data'!K$3:K$98)&gt;10,IF(AND(ISNUMBER('Control Sample Data'!K3),'Control Sample Data'!K3&lt;35,'Control Sample Data'!K3&gt;0),'Control Sample Data'!K3,35),""))</f>
        <v/>
      </c>
      <c r="X4" s="12" t="str">
        <f>IF('Control Sample Data'!L3="","",IF(SUM('Control Sample Data'!L$3:L$98)&gt;10,IF(AND(ISNUMBER('Control Sample Data'!L3),'Control Sample Data'!L3&lt;35,'Control Sample Data'!L3&gt;0),'Control Sample Data'!L3,35),""))</f>
        <v/>
      </c>
      <c r="Y4" s="24" t="str">
        <f>IF(ISERROR(VLOOKUP('Choose Housekeeping Genes'!$A3,Calculations!$A$4:$L$99,3,0)),"",VLOOKUP('Choose Housekeeping Genes'!$A3,Calculations!$A$4:$L$99,3,0))</f>
        <v/>
      </c>
      <c r="Z4" s="25" t="str">
        <f>IF(ISERROR(VLOOKUP('Choose Housekeeping Genes'!$A3,Calculations!$A$4:$L$99,4,0)),"",VLOOKUP('Choose Housekeeping Genes'!$A3,Calculations!$A$4:$L$99,4,0))</f>
        <v/>
      </c>
      <c r="AA4" s="25" t="str">
        <f>IF(ISERROR(VLOOKUP('Choose Housekeeping Genes'!$A3,Calculations!$A$4:$L$99,5,0)),"",VLOOKUP('Choose Housekeeping Genes'!$A3,Calculations!$A$4:$L$99,5,0))</f>
        <v/>
      </c>
      <c r="AB4" s="25" t="str">
        <f>IF(ISERROR(VLOOKUP('Choose Housekeeping Genes'!$A3,Calculations!$A$4:$L$99,6,0)),"",VLOOKUP('Choose Housekeeping Genes'!$A3,Calculations!$A$4:$L$99,6,0))</f>
        <v/>
      </c>
      <c r="AC4" s="25" t="str">
        <f>IF(ISERROR(VLOOKUP('Choose Housekeeping Genes'!$A3,Calculations!$A$4:$L$99,7,0)),"",VLOOKUP('Choose Housekeeping Genes'!$A3,Calculations!$A$4:$L$99,7,0))</f>
        <v/>
      </c>
      <c r="AD4" s="25" t="str">
        <f>IF(ISERROR(VLOOKUP('Choose Housekeeping Genes'!$A3,Calculations!$A$4:$L$99,8,0)),"",VLOOKUP('Choose Housekeeping Genes'!$A3,Calculations!$A$4:$L$99,8,0))</f>
        <v/>
      </c>
      <c r="AE4" s="25" t="str">
        <f>IF(ISERROR(VLOOKUP('Choose Housekeeping Genes'!$A3,Calculations!$A$4:$L$99,9,0)),"",VLOOKUP('Choose Housekeeping Genes'!$A3,Calculations!$A$4:$L$99,9,0))</f>
        <v/>
      </c>
      <c r="AF4" s="25" t="str">
        <f>IF(ISERROR(VLOOKUP('Choose Housekeeping Genes'!$A3,Calculations!$A$4:$L$99,10,0)),"",VLOOKUP('Choose Housekeeping Genes'!$A3,Calculations!$A$4:$L$99,10,0))</f>
        <v/>
      </c>
      <c r="AG4" s="25" t="str">
        <f>IF(ISERROR(VLOOKUP('Choose Housekeeping Genes'!$A3,Calculations!$A$4:$L$99,11,0)),"",VLOOKUP('Choose Housekeeping Genes'!$A3,Calculations!$A$4:$L$99,11,0))</f>
        <v/>
      </c>
      <c r="AH4" s="37" t="str">
        <f>IF(ISERROR(VLOOKUP('Choose Housekeeping Genes'!$A3,Calculations!$A$4:$M$99,12,0)),"",VLOOKUP('Choose Housekeeping Genes'!$A3,Calculations!$A$4:$M$99,12,0))</f>
        <v/>
      </c>
      <c r="AI4" s="24" t="str">
        <f>IF(ISERROR(VLOOKUP('Choose Housekeeping Genes'!$A3,Calculations!$A$4:$AA$99,15,0)),"",VLOOKUP('Choose Housekeeping Genes'!$A3,Calculations!$A$4:$AA$99,15,0))</f>
        <v/>
      </c>
      <c r="AJ4" s="25" t="str">
        <f>IF(ISERROR(VLOOKUP('Choose Housekeeping Genes'!$A3,Calculations!$A$4:$AA$99,16,0)),"",VLOOKUP('Choose Housekeeping Genes'!$A3,Calculations!$A$4:$AA$99,16,0))</f>
        <v/>
      </c>
      <c r="AK4" s="25" t="str">
        <f>IF(ISERROR(VLOOKUP('Choose Housekeeping Genes'!$A3,Calculations!$A$4:$AA$99,17,0)),"",VLOOKUP('Choose Housekeeping Genes'!$A3,Calculations!$A$4:$AA$99,17,0))</f>
        <v/>
      </c>
      <c r="AL4" s="25" t="str">
        <f>IF(ISERROR(VLOOKUP('Choose Housekeeping Genes'!$A3,Calculations!$A$4:$AA$99,18,0)),"",VLOOKUP('Choose Housekeeping Genes'!$A3,Calculations!$A$4:$AA$99,18,0))</f>
        <v/>
      </c>
      <c r="AM4" s="25" t="str">
        <f>IF(ISERROR(VLOOKUP('Choose Housekeeping Genes'!$A3,Calculations!$A$4:$AA$99,19,0)),"",VLOOKUP('Choose Housekeeping Genes'!$A3,Calculations!$A$4:$AA$99,19,0))</f>
        <v/>
      </c>
      <c r="AN4" s="25" t="str">
        <f>IF(ISERROR(VLOOKUP('Choose Housekeeping Genes'!$A3,Calculations!$A$4:$AA$99,20,0)),"",VLOOKUP('Choose Housekeeping Genes'!$A3,Calculations!$A$4:$AA$99,20,0))</f>
        <v/>
      </c>
      <c r="AO4" s="25" t="str">
        <f>IF(ISERROR(VLOOKUP('Choose Housekeeping Genes'!$A3,Calculations!$A$4:$AA$99,21,0)),"",VLOOKUP('Choose Housekeeping Genes'!$A3,Calculations!$A$4:$AA$99,21,0))</f>
        <v/>
      </c>
      <c r="AP4" s="25" t="str">
        <f>IF(ISERROR(VLOOKUP('Choose Housekeeping Genes'!$A3,Calculations!$A$4:$AA$99,22,0)),"",VLOOKUP('Choose Housekeeping Genes'!$A3,Calculations!$A$4:$AA$99,22,0))</f>
        <v/>
      </c>
      <c r="AQ4" s="25" t="str">
        <f>IF(ISERROR(VLOOKUP('Choose Housekeeping Genes'!$A3,Calculations!$A$4:$AA$99,23,0)),"",VLOOKUP('Choose Housekeeping Genes'!$A3,Calculations!$A$4:$AA$99,23,0))</f>
        <v/>
      </c>
      <c r="AR4" s="37" t="str">
        <f>IF(ISERROR(VLOOKUP('Choose Housekeeping Genes'!$A3,Calculations!$A$4:$AA$99,24,0)),"",VLOOKUP('Choose Housekeeping Genes'!$A3,Calculations!$A$4:$AA$99,24,0))</f>
        <v/>
      </c>
      <c r="AS4" s="43" t="str">
        <f>A4</f>
        <v>NM_000130</v>
      </c>
      <c r="AT4" s="44" t="s">
        <v>7</v>
      </c>
      <c r="AU4" s="12" t="str">
        <f>IF(ISERROR(C4-Y$26),"",C4-Y$26)</f>
        <v/>
      </c>
      <c r="AV4" s="12" t="str">
        <f aca="true" t="shared" si="0" ref="AV4:AV35">IF(ISERROR(D4-Z$26),"",D4-Z$26)</f>
        <v/>
      </c>
      <c r="AW4" s="12" t="str">
        <f aca="true" t="shared" si="1" ref="AW4:AW35">IF(ISERROR(E4-AA$26),"",E4-AA$26)</f>
        <v/>
      </c>
      <c r="AX4" s="12" t="str">
        <f aca="true" t="shared" si="2" ref="AX4:AX35">IF(ISERROR(F4-AB$26),"",F4-AB$26)</f>
        <v/>
      </c>
      <c r="AY4" s="12" t="str">
        <f aca="true" t="shared" si="3" ref="AY4:AY35">IF(ISERROR(G4-AC$26),"",G4-AC$26)</f>
        <v/>
      </c>
      <c r="AZ4" s="12" t="str">
        <f aca="true" t="shared" si="4" ref="AZ4:AZ35">IF(ISERROR(H4-AD$26),"",H4-AD$26)</f>
        <v/>
      </c>
      <c r="BA4" s="12" t="str">
        <f aca="true" t="shared" si="5" ref="BA4:BA35">IF(ISERROR(I4-AE$26),"",I4-AE$26)</f>
        <v/>
      </c>
      <c r="BB4" s="12" t="str">
        <f aca="true" t="shared" si="6" ref="BB4:BB35">IF(ISERROR(J4-AF$26),"",J4-AF$26)</f>
        <v/>
      </c>
      <c r="BC4" s="12" t="str">
        <f aca="true" t="shared" si="7" ref="BC4:BC35">IF(ISERROR(K4-AG$26),"",K4-AG$26)</f>
        <v/>
      </c>
      <c r="BD4" s="12" t="str">
        <f aca="true" t="shared" si="8" ref="BD4:BD35">IF(ISERROR(L4-AH$26),"",L4-AH$26)</f>
        <v/>
      </c>
      <c r="BE4" s="12" t="str">
        <f aca="true" t="shared" si="9" ref="BE4:BE35">IF(ISERROR(O4-AI$26),"",O4-AI$26)</f>
        <v/>
      </c>
      <c r="BF4" s="12" t="str">
        <f aca="true" t="shared" si="10" ref="BF4:BF35">IF(ISERROR(P4-AJ$26),"",P4-AJ$26)</f>
        <v/>
      </c>
      <c r="BG4" s="12" t="str">
        <f aca="true" t="shared" si="11" ref="BG4:BG35">IF(ISERROR(Q4-AK$26),"",Q4-AK$26)</f>
        <v/>
      </c>
      <c r="BH4" s="12" t="str">
        <f aca="true" t="shared" si="12" ref="BH4:BH35">IF(ISERROR(R4-AL$26),"",R4-AL$26)</f>
        <v/>
      </c>
      <c r="BI4" s="12" t="str">
        <f aca="true" t="shared" si="13" ref="BI4:BI35">IF(ISERROR(S4-AM$26),"",S4-AM$26)</f>
        <v/>
      </c>
      <c r="BJ4" s="12" t="str">
        <f aca="true" t="shared" si="14" ref="BJ4:BJ35">IF(ISERROR(T4-AN$26),"",T4-AN$26)</f>
        <v/>
      </c>
      <c r="BK4" s="12" t="str">
        <f aca="true" t="shared" si="15" ref="BK4:BK35">IF(ISERROR(U4-AO$26),"",U4-AO$26)</f>
        <v/>
      </c>
      <c r="BL4" s="12" t="str">
        <f aca="true" t="shared" si="16" ref="BL4:BL35">IF(ISERROR(V4-AP$26),"",V4-AP$26)</f>
        <v/>
      </c>
      <c r="BM4" s="12" t="str">
        <f aca="true" t="shared" si="17" ref="BM4:BM35">IF(ISERROR(W4-AQ$26),"",W4-AQ$26)</f>
        <v/>
      </c>
      <c r="BN4" s="12" t="str">
        <f aca="true" t="shared" si="18" ref="BN4:BN35">IF(ISERROR(X4-AR$26),"",X4-AR$26)</f>
        <v/>
      </c>
      <c r="BO4" s="46" t="str">
        <f>IF(ISERROR(AVERAGE(AU4:BD4)),"N/A",AVERAGE(AU4:BD4))</f>
        <v>N/A</v>
      </c>
      <c r="BP4" s="46" t="str">
        <f>IF(ISERROR(AVERAGE(BE4:BN4)),"N/A",AVERAGE(BE4:BN4))</f>
        <v>N/A</v>
      </c>
      <c r="BQ4" s="43" t="str">
        <f>A4</f>
        <v>NM_000130</v>
      </c>
      <c r="BR4" s="44" t="s">
        <v>7</v>
      </c>
      <c r="BS4" s="47" t="str">
        <f aca="true" t="shared" si="19" ref="BS4:BV4">IF(AU4="","",POWER(2,-AU4))</f>
        <v/>
      </c>
      <c r="BT4" s="47" t="str">
        <f t="shared" si="19"/>
        <v/>
      </c>
      <c r="BU4" s="47" t="str">
        <f t="shared" si="19"/>
        <v/>
      </c>
      <c r="BV4" s="47" t="str">
        <f t="shared" si="19"/>
        <v/>
      </c>
      <c r="BW4" s="47" t="str">
        <f aca="true" t="shared" si="20" ref="BW4:CL4">IF(AY4="","",POWER(2,-AY4))</f>
        <v/>
      </c>
      <c r="BX4" s="47" t="str">
        <f t="shared" si="20"/>
        <v/>
      </c>
      <c r="BY4" s="47" t="str">
        <f t="shared" si="20"/>
        <v/>
      </c>
      <c r="BZ4" s="47" t="str">
        <f t="shared" si="20"/>
        <v/>
      </c>
      <c r="CA4" s="47" t="str">
        <f t="shared" si="20"/>
        <v/>
      </c>
      <c r="CB4" s="47" t="str">
        <f t="shared" si="20"/>
        <v/>
      </c>
      <c r="CC4" s="47" t="str">
        <f t="shared" si="20"/>
        <v/>
      </c>
      <c r="CD4" s="47" t="str">
        <f t="shared" si="20"/>
        <v/>
      </c>
      <c r="CE4" s="47" t="str">
        <f t="shared" si="20"/>
        <v/>
      </c>
      <c r="CF4" s="47" t="str">
        <f t="shared" si="20"/>
        <v/>
      </c>
      <c r="CG4" s="47" t="str">
        <f t="shared" si="20"/>
        <v/>
      </c>
      <c r="CH4" s="47" t="str">
        <f t="shared" si="20"/>
        <v/>
      </c>
      <c r="CI4" s="47" t="str">
        <f t="shared" si="20"/>
        <v/>
      </c>
      <c r="CJ4" s="47" t="str">
        <f t="shared" si="20"/>
        <v/>
      </c>
      <c r="CK4" s="47" t="str">
        <f t="shared" si="20"/>
        <v/>
      </c>
      <c r="CL4" s="47" t="str">
        <f t="shared" si="20"/>
        <v/>
      </c>
    </row>
    <row r="5" spans="1:90" ht="13.5" customHeight="1">
      <c r="A5" s="11" t="str">
        <f>'Gene Table'!C4</f>
        <v>NM_000506</v>
      </c>
      <c r="B5" s="11" t="s">
        <v>11</v>
      </c>
      <c r="C5" s="12" t="str">
        <f>IF('Test Sample Data'!C4="","",IF(SUM('Test Sample Data'!C$3:C$98)&gt;10,IF(AND(ISNUMBER('Test Sample Data'!C4),'Test Sample Data'!C4&lt;35,'Test Sample Data'!C4&gt;0),'Test Sample Data'!C4,35),""))</f>
        <v/>
      </c>
      <c r="D5" s="12" t="str">
        <f>IF('Test Sample Data'!D4="","",IF(SUM('Test Sample Data'!D$3:D$98)&gt;10,IF(AND(ISNUMBER('Test Sample Data'!D4),'Test Sample Data'!D4&lt;35,'Test Sample Data'!D4&gt;0),'Test Sample Data'!D4,35),""))</f>
        <v/>
      </c>
      <c r="E5" s="12" t="str">
        <f>IF('Test Sample Data'!E4="","",IF(SUM('Test Sample Data'!E$3:E$98)&gt;10,IF(AND(ISNUMBER('Test Sample Data'!E4),'Test Sample Data'!E4&lt;35,'Test Sample Data'!E4&gt;0),'Test Sample Data'!E4,35),""))</f>
        <v/>
      </c>
      <c r="F5" s="12" t="str">
        <f>IF('Test Sample Data'!F4="","",IF(SUM('Test Sample Data'!F$3:F$98)&gt;10,IF(AND(ISNUMBER('Test Sample Data'!F4),'Test Sample Data'!F4&lt;35,'Test Sample Data'!F4&gt;0),'Test Sample Data'!F4,35),""))</f>
        <v/>
      </c>
      <c r="G5" s="12" t="str">
        <f>IF('Test Sample Data'!G4="","",IF(SUM('Test Sample Data'!G$3:G$98)&gt;10,IF(AND(ISNUMBER('Test Sample Data'!G4),'Test Sample Data'!G4&lt;35,'Test Sample Data'!G4&gt;0),'Test Sample Data'!G4,35),""))</f>
        <v/>
      </c>
      <c r="H5" s="12" t="str">
        <f>IF('Test Sample Data'!H4="","",IF(SUM('Test Sample Data'!H$3:H$98)&gt;10,IF(AND(ISNUMBER('Test Sample Data'!H4),'Test Sample Data'!H4&lt;35,'Test Sample Data'!H4&gt;0),'Test Sample Data'!H4,35),""))</f>
        <v/>
      </c>
      <c r="I5" s="12" t="str">
        <f>IF('Test Sample Data'!I4="","",IF(SUM('Test Sample Data'!I$3:I$98)&gt;10,IF(AND(ISNUMBER('Test Sample Data'!I4),'Test Sample Data'!I4&lt;35,'Test Sample Data'!I4&gt;0),'Test Sample Data'!I4,35),""))</f>
        <v/>
      </c>
      <c r="J5" s="12" t="str">
        <f>IF('Test Sample Data'!J4="","",IF(SUM('Test Sample Data'!J$3:J$98)&gt;10,IF(AND(ISNUMBER('Test Sample Data'!J4),'Test Sample Data'!J4&lt;35,'Test Sample Data'!J4&gt;0),'Test Sample Data'!J4,35),""))</f>
        <v/>
      </c>
      <c r="K5" s="12" t="str">
        <f>IF('Test Sample Data'!K4="","",IF(SUM('Test Sample Data'!K$3:K$98)&gt;10,IF(AND(ISNUMBER('Test Sample Data'!K4),'Test Sample Data'!K4&lt;35,'Test Sample Data'!K4&gt;0),'Test Sample Data'!K4,35),""))</f>
        <v/>
      </c>
      <c r="L5" s="12" t="str">
        <f>IF('Test Sample Data'!L4="","",IF(SUM('Test Sample Data'!L$3:L$98)&gt;10,IF(AND(ISNUMBER('Test Sample Data'!L4),'Test Sample Data'!L4&lt;35,'Test Sample Data'!L4&gt;0),'Test Sample Data'!L4,35),""))</f>
        <v/>
      </c>
      <c r="M5" s="12" t="str">
        <f>'Gene Table'!C4</f>
        <v>NM_000506</v>
      </c>
      <c r="N5" s="12" t="s">
        <v>11</v>
      </c>
      <c r="O5" s="12" t="str">
        <f>IF('Control Sample Data'!C4="","",IF(SUM('Control Sample Data'!C$3:C$98)&gt;10,IF(AND(ISNUMBER('Control Sample Data'!C4),'Control Sample Data'!C4&lt;35,'Control Sample Data'!C4&gt;0),'Control Sample Data'!C4,35),""))</f>
        <v/>
      </c>
      <c r="P5" s="12" t="str">
        <f>IF('Control Sample Data'!D4="","",IF(SUM('Control Sample Data'!D$3:D$98)&gt;10,IF(AND(ISNUMBER('Control Sample Data'!D4),'Control Sample Data'!D4&lt;35,'Control Sample Data'!D4&gt;0),'Control Sample Data'!D4,35),""))</f>
        <v/>
      </c>
      <c r="Q5" s="12" t="str">
        <f>IF('Control Sample Data'!E4="","",IF(SUM('Control Sample Data'!E$3:E$98)&gt;10,IF(AND(ISNUMBER('Control Sample Data'!E4),'Control Sample Data'!E4&lt;35,'Control Sample Data'!E4&gt;0),'Control Sample Data'!E4,35),""))</f>
        <v/>
      </c>
      <c r="R5" s="12" t="str">
        <f>IF('Control Sample Data'!F4="","",IF(SUM('Control Sample Data'!F$3:F$98)&gt;10,IF(AND(ISNUMBER('Control Sample Data'!F4),'Control Sample Data'!F4&lt;35,'Control Sample Data'!F4&gt;0),'Control Sample Data'!F4,35),""))</f>
        <v/>
      </c>
      <c r="S5" s="12" t="str">
        <f>IF('Control Sample Data'!G4="","",IF(SUM('Control Sample Data'!G$3:G$98)&gt;10,IF(AND(ISNUMBER('Control Sample Data'!G4),'Control Sample Data'!G4&lt;35,'Control Sample Data'!G4&gt;0),'Control Sample Data'!G4,35),""))</f>
        <v/>
      </c>
      <c r="T5" s="12" t="str">
        <f>IF('Control Sample Data'!H4="","",IF(SUM('Control Sample Data'!H$3:H$98)&gt;10,IF(AND(ISNUMBER('Control Sample Data'!H4),'Control Sample Data'!H4&lt;35,'Control Sample Data'!H4&gt;0),'Control Sample Data'!H4,35),""))</f>
        <v/>
      </c>
      <c r="U5" s="12" t="str">
        <f>IF('Control Sample Data'!I4="","",IF(SUM('Control Sample Data'!I$3:I$98)&gt;10,IF(AND(ISNUMBER('Control Sample Data'!I4),'Control Sample Data'!I4&lt;35,'Control Sample Data'!I4&gt;0),'Control Sample Data'!I4,35),""))</f>
        <v/>
      </c>
      <c r="V5" s="12" t="str">
        <f>IF('Control Sample Data'!J4="","",IF(SUM('Control Sample Data'!J$3:J$98)&gt;10,IF(AND(ISNUMBER('Control Sample Data'!J4),'Control Sample Data'!J4&lt;35,'Control Sample Data'!J4&gt;0),'Control Sample Data'!J4,35),""))</f>
        <v/>
      </c>
      <c r="W5" s="12" t="str">
        <f>IF('Control Sample Data'!K4="","",IF(SUM('Control Sample Data'!K$3:K$98)&gt;10,IF(AND(ISNUMBER('Control Sample Data'!K4),'Control Sample Data'!K4&lt;35,'Control Sample Data'!K4&gt;0),'Control Sample Data'!K4,35),""))</f>
        <v/>
      </c>
      <c r="X5" s="12" t="str">
        <f>IF('Control Sample Data'!L4="","",IF(SUM('Control Sample Data'!L$3:L$98)&gt;10,IF(AND(ISNUMBER('Control Sample Data'!L4),'Control Sample Data'!L4&lt;35,'Control Sample Data'!L4&gt;0),'Control Sample Data'!L4,35),""))</f>
        <v/>
      </c>
      <c r="Y5" s="24" t="str">
        <f>IF(ISERROR(VLOOKUP('Choose Housekeeping Genes'!$A4,Calculations!$A$4:$L$99,3,0)),"",VLOOKUP('Choose Housekeeping Genes'!$A4,Calculations!$A$4:$L$99,3,0))</f>
        <v/>
      </c>
      <c r="Z5" s="25" t="str">
        <f>IF(ISERROR(VLOOKUP('Choose Housekeeping Genes'!$A4,Calculations!$A$4:$L$99,4,0)),"",VLOOKUP('Choose Housekeeping Genes'!$A4,Calculations!$A$4:$L$99,4,0))</f>
        <v/>
      </c>
      <c r="AA5" s="25" t="str">
        <f>IF(ISERROR(VLOOKUP('Choose Housekeeping Genes'!$A4,Calculations!$A$4:$L$99,5,0)),"",VLOOKUP('Choose Housekeeping Genes'!$A4,Calculations!$A$4:$L$99,5,0))</f>
        <v/>
      </c>
      <c r="AB5" s="25" t="str">
        <f>IF(ISERROR(VLOOKUP('Choose Housekeeping Genes'!$A4,Calculations!$A$4:$L$99,6,0)),"",VLOOKUP('Choose Housekeeping Genes'!$A4,Calculations!$A$4:$L$99,6,0))</f>
        <v/>
      </c>
      <c r="AC5" s="25" t="str">
        <f>IF(ISERROR(VLOOKUP('Choose Housekeeping Genes'!$A4,Calculations!$A$4:$L$99,7,0)),"",VLOOKUP('Choose Housekeeping Genes'!$A4,Calculations!$A$4:$L$99,7,0))</f>
        <v/>
      </c>
      <c r="AD5" s="25" t="str">
        <f>IF(ISERROR(VLOOKUP('Choose Housekeeping Genes'!$A4,Calculations!$A$4:$L$99,8,0)),"",VLOOKUP('Choose Housekeeping Genes'!$A4,Calculations!$A$4:$L$99,8,0))</f>
        <v/>
      </c>
      <c r="AE5" s="25" t="str">
        <f>IF(ISERROR(VLOOKUP('Choose Housekeeping Genes'!$A4,Calculations!$A$4:$L$99,9,0)),"",VLOOKUP('Choose Housekeeping Genes'!$A4,Calculations!$A$4:$L$99,9,0))</f>
        <v/>
      </c>
      <c r="AF5" s="25" t="str">
        <f>IF(ISERROR(VLOOKUP('Choose Housekeeping Genes'!$A4,Calculations!$A$4:$L$99,10,0)),"",VLOOKUP('Choose Housekeeping Genes'!$A4,Calculations!$A$4:$L$99,10,0))</f>
        <v/>
      </c>
      <c r="AG5" s="25" t="str">
        <f>IF(ISERROR(VLOOKUP('Choose Housekeeping Genes'!$A4,Calculations!$A$4:$L$99,11,0)),"",VLOOKUP('Choose Housekeeping Genes'!$A4,Calculations!$A$4:$L$99,11,0))</f>
        <v/>
      </c>
      <c r="AH5" s="37" t="str">
        <f>IF(ISERROR(VLOOKUP('Choose Housekeeping Genes'!$A4,Calculations!$A$4:$M$99,12,0)),"",VLOOKUP('Choose Housekeeping Genes'!$A4,Calculations!$A$4:$M$99,12,0))</f>
        <v/>
      </c>
      <c r="AI5" s="24" t="str">
        <f>IF(ISERROR(VLOOKUP('Choose Housekeeping Genes'!$A4,Calculations!$A$4:$AA$99,15,0)),"",VLOOKUP('Choose Housekeeping Genes'!$A4,Calculations!$A$4:$AA$99,15,0))</f>
        <v/>
      </c>
      <c r="AJ5" s="25" t="str">
        <f>IF(ISERROR(VLOOKUP('Choose Housekeeping Genes'!$A4,Calculations!$A$4:$AA$99,16,0)),"",VLOOKUP('Choose Housekeeping Genes'!$A4,Calculations!$A$4:$AA$99,16,0))</f>
        <v/>
      </c>
      <c r="AK5" s="25" t="str">
        <f>IF(ISERROR(VLOOKUP('Choose Housekeeping Genes'!$A4,Calculations!$A$4:$AA$99,17,0)),"",VLOOKUP('Choose Housekeeping Genes'!$A4,Calculations!$A$4:$AA$99,17,0))</f>
        <v/>
      </c>
      <c r="AL5" s="25" t="str">
        <f>IF(ISERROR(VLOOKUP('Choose Housekeeping Genes'!$A4,Calculations!$A$4:$AA$99,18,0)),"",VLOOKUP('Choose Housekeeping Genes'!$A4,Calculations!$A$4:$AA$99,18,0))</f>
        <v/>
      </c>
      <c r="AM5" s="25" t="str">
        <f>IF(ISERROR(VLOOKUP('Choose Housekeeping Genes'!$A4,Calculations!$A$4:$AA$99,19,0)),"",VLOOKUP('Choose Housekeeping Genes'!$A4,Calculations!$A$4:$AA$99,19,0))</f>
        <v/>
      </c>
      <c r="AN5" s="25" t="str">
        <f>IF(ISERROR(VLOOKUP('Choose Housekeeping Genes'!$A4,Calculations!$A$4:$AA$99,20,0)),"",VLOOKUP('Choose Housekeeping Genes'!$A4,Calculations!$A$4:$AA$99,20,0))</f>
        <v/>
      </c>
      <c r="AO5" s="25" t="str">
        <f>IF(ISERROR(VLOOKUP('Choose Housekeeping Genes'!$A4,Calculations!$A$4:$AA$99,21,0)),"",VLOOKUP('Choose Housekeeping Genes'!$A4,Calculations!$A$4:$AA$99,21,0))</f>
        <v/>
      </c>
      <c r="AP5" s="25" t="str">
        <f>IF(ISERROR(VLOOKUP('Choose Housekeeping Genes'!$A4,Calculations!$A$4:$AA$99,22,0)),"",VLOOKUP('Choose Housekeeping Genes'!$A4,Calculations!$A$4:$AA$99,22,0))</f>
        <v/>
      </c>
      <c r="AQ5" s="25" t="str">
        <f>IF(ISERROR(VLOOKUP('Choose Housekeeping Genes'!$A4,Calculations!$A$4:$AA$99,23,0)),"",VLOOKUP('Choose Housekeeping Genes'!$A4,Calculations!$A$4:$AA$99,23,0))</f>
        <v/>
      </c>
      <c r="AR5" s="37" t="str">
        <f>IF(ISERROR(VLOOKUP('Choose Housekeeping Genes'!$A4,Calculations!$A$4:$AA$99,24,0)),"",VLOOKUP('Choose Housekeeping Genes'!$A4,Calculations!$A$4:$AA$99,24,0))</f>
        <v/>
      </c>
      <c r="AS5" s="43" t="str">
        <f aca="true" t="shared" si="21" ref="AS5:AS68">A5</f>
        <v>NM_000506</v>
      </c>
      <c r="AT5" s="44" t="s">
        <v>11</v>
      </c>
      <c r="AU5" s="12" t="str">
        <f aca="true" t="shared" si="22" ref="AU5:AU35">IF(ISERROR(C5-Y$26),"",C5-Y$26)</f>
        <v/>
      </c>
      <c r="AV5" s="12" t="str">
        <f t="shared" si="0"/>
        <v/>
      </c>
      <c r="AW5" s="12" t="str">
        <f t="shared" si="1"/>
        <v/>
      </c>
      <c r="AX5" s="12" t="str">
        <f t="shared" si="2"/>
        <v/>
      </c>
      <c r="AY5" s="12" t="str">
        <f t="shared" si="3"/>
        <v/>
      </c>
      <c r="AZ5" s="12" t="str">
        <f t="shared" si="4"/>
        <v/>
      </c>
      <c r="BA5" s="12" t="str">
        <f t="shared" si="5"/>
        <v/>
      </c>
      <c r="BB5" s="12" t="str">
        <f t="shared" si="6"/>
        <v/>
      </c>
      <c r="BC5" s="12" t="str">
        <f t="shared" si="7"/>
        <v/>
      </c>
      <c r="BD5" s="12" t="str">
        <f t="shared" si="8"/>
        <v/>
      </c>
      <c r="BE5" s="12" t="str">
        <f t="shared" si="9"/>
        <v/>
      </c>
      <c r="BF5" s="12" t="str">
        <f t="shared" si="10"/>
        <v/>
      </c>
      <c r="BG5" s="12" t="str">
        <f t="shared" si="11"/>
        <v/>
      </c>
      <c r="BH5" s="12" t="str">
        <f t="shared" si="12"/>
        <v/>
      </c>
      <c r="BI5" s="12" t="str">
        <f t="shared" si="13"/>
        <v/>
      </c>
      <c r="BJ5" s="12" t="str">
        <f t="shared" si="14"/>
        <v/>
      </c>
      <c r="BK5" s="12" t="str">
        <f t="shared" si="15"/>
        <v/>
      </c>
      <c r="BL5" s="12" t="str">
        <f t="shared" si="16"/>
        <v/>
      </c>
      <c r="BM5" s="12" t="str">
        <f t="shared" si="17"/>
        <v/>
      </c>
      <c r="BN5" s="12" t="str">
        <f t="shared" si="18"/>
        <v/>
      </c>
      <c r="BO5" s="46" t="str">
        <f aca="true" t="shared" si="23" ref="BO5:BO37">IF(ISERROR(AVERAGE(AU5:BD5)),"N/A",AVERAGE(AU5:BD5))</f>
        <v>N/A</v>
      </c>
      <c r="BP5" s="46" t="str">
        <f aca="true" t="shared" si="24" ref="BP5:BP37">IF(ISERROR(AVERAGE(BE5:BN5)),"N/A",AVERAGE(BE5:BN5))</f>
        <v>N/A</v>
      </c>
      <c r="BQ5" s="43" t="str">
        <f aca="true" t="shared" si="25" ref="BQ5:BQ68">A5</f>
        <v>NM_000506</v>
      </c>
      <c r="BR5" s="44" t="s">
        <v>11</v>
      </c>
      <c r="BS5" s="47" t="str">
        <f aca="true" t="shared" si="26" ref="BS5:BS68">IF(AU5="","",POWER(2,-AU5))</f>
        <v/>
      </c>
      <c r="BT5" s="47" t="str">
        <f aca="true" t="shared" si="27" ref="BT5:BT68">IF(AV5="","",POWER(2,-AV5))</f>
        <v/>
      </c>
      <c r="BU5" s="47" t="str">
        <f aca="true" t="shared" si="28" ref="BU5:BU68">IF(AW5="","",POWER(2,-AW5))</f>
        <v/>
      </c>
      <c r="BV5" s="47" t="str">
        <f aca="true" t="shared" si="29" ref="BV5:BV68">IF(AX5="","",POWER(2,-AX5))</f>
        <v/>
      </c>
      <c r="BW5" s="47" t="str">
        <f aca="true" t="shared" si="30" ref="BW5:BW68">IF(AY5="","",POWER(2,-AY5))</f>
        <v/>
      </c>
      <c r="BX5" s="47" t="str">
        <f aca="true" t="shared" si="31" ref="BX5:BX68">IF(AZ5="","",POWER(2,-AZ5))</f>
        <v/>
      </c>
      <c r="BY5" s="47" t="str">
        <f aca="true" t="shared" si="32" ref="BY5:BY68">IF(BA5="","",POWER(2,-BA5))</f>
        <v/>
      </c>
      <c r="BZ5" s="47" t="str">
        <f aca="true" t="shared" si="33" ref="BZ5:BZ68">IF(BB5="","",POWER(2,-BB5))</f>
        <v/>
      </c>
      <c r="CA5" s="47" t="str">
        <f aca="true" t="shared" si="34" ref="CA5:CA68">IF(BC5="","",POWER(2,-BC5))</f>
        <v/>
      </c>
      <c r="CB5" s="47" t="str">
        <f aca="true" t="shared" si="35" ref="CB5:CB68">IF(BD5="","",POWER(2,-BD5))</f>
        <v/>
      </c>
      <c r="CC5" s="47" t="str">
        <f aca="true" t="shared" si="36" ref="CC5:CC68">IF(BE5="","",POWER(2,-BE5))</f>
        <v/>
      </c>
      <c r="CD5" s="47" t="str">
        <f aca="true" t="shared" si="37" ref="CD5:CD68">IF(BF5="","",POWER(2,-BF5))</f>
        <v/>
      </c>
      <c r="CE5" s="47" t="str">
        <f aca="true" t="shared" si="38" ref="CE5:CE68">IF(BG5="","",POWER(2,-BG5))</f>
        <v/>
      </c>
      <c r="CF5" s="47" t="str">
        <f aca="true" t="shared" si="39" ref="CF5:CF68">IF(BH5="","",POWER(2,-BH5))</f>
        <v/>
      </c>
      <c r="CG5" s="47" t="str">
        <f aca="true" t="shared" si="40" ref="CG5:CG68">IF(BI5="","",POWER(2,-BI5))</f>
        <v/>
      </c>
      <c r="CH5" s="47" t="str">
        <f aca="true" t="shared" si="41" ref="CH5:CH68">IF(BJ5="","",POWER(2,-BJ5))</f>
        <v/>
      </c>
      <c r="CI5" s="47" t="str">
        <f aca="true" t="shared" si="42" ref="CI5:CI68">IF(BK5="","",POWER(2,-BK5))</f>
        <v/>
      </c>
      <c r="CJ5" s="47" t="str">
        <f aca="true" t="shared" si="43" ref="CJ5:CJ68">IF(BL5="","",POWER(2,-BL5))</f>
        <v/>
      </c>
      <c r="CK5" s="47" t="str">
        <f aca="true" t="shared" si="44" ref="CK5:CK68">IF(BM5="","",POWER(2,-BM5))</f>
        <v/>
      </c>
      <c r="CL5" s="47" t="str">
        <f aca="true" t="shared" si="45" ref="CL5:CL68">IF(BN5="","",POWER(2,-BN5))</f>
        <v/>
      </c>
    </row>
    <row r="6" spans="1:90" ht="12.75">
      <c r="A6" s="11" t="str">
        <f>'Gene Table'!C5</f>
        <v>NM_000044</v>
      </c>
      <c r="B6" s="11" t="s">
        <v>15</v>
      </c>
      <c r="C6" s="12" t="str">
        <f>IF('Test Sample Data'!C5="","",IF(SUM('Test Sample Data'!C$3:C$98)&gt;10,IF(AND(ISNUMBER('Test Sample Data'!C5),'Test Sample Data'!C5&lt;35,'Test Sample Data'!C5&gt;0),'Test Sample Data'!C5,35),""))</f>
        <v/>
      </c>
      <c r="D6" s="12" t="str">
        <f>IF('Test Sample Data'!D5="","",IF(SUM('Test Sample Data'!D$3:D$98)&gt;10,IF(AND(ISNUMBER('Test Sample Data'!D5),'Test Sample Data'!D5&lt;35,'Test Sample Data'!D5&gt;0),'Test Sample Data'!D5,35),""))</f>
        <v/>
      </c>
      <c r="E6" s="12" t="str">
        <f>IF('Test Sample Data'!E5="","",IF(SUM('Test Sample Data'!E$3:E$98)&gt;10,IF(AND(ISNUMBER('Test Sample Data'!E5),'Test Sample Data'!E5&lt;35,'Test Sample Data'!E5&gt;0),'Test Sample Data'!E5,35),""))</f>
        <v/>
      </c>
      <c r="F6" s="12" t="str">
        <f>IF('Test Sample Data'!F5="","",IF(SUM('Test Sample Data'!F$3:F$98)&gt;10,IF(AND(ISNUMBER('Test Sample Data'!F5),'Test Sample Data'!F5&lt;35,'Test Sample Data'!F5&gt;0),'Test Sample Data'!F5,35),""))</f>
        <v/>
      </c>
      <c r="G6" s="12" t="str">
        <f>IF('Test Sample Data'!G5="","",IF(SUM('Test Sample Data'!G$3:G$98)&gt;10,IF(AND(ISNUMBER('Test Sample Data'!G5),'Test Sample Data'!G5&lt;35,'Test Sample Data'!G5&gt;0),'Test Sample Data'!G5,35),""))</f>
        <v/>
      </c>
      <c r="H6" s="12" t="str">
        <f>IF('Test Sample Data'!H5="","",IF(SUM('Test Sample Data'!H$3:H$98)&gt;10,IF(AND(ISNUMBER('Test Sample Data'!H5),'Test Sample Data'!H5&lt;35,'Test Sample Data'!H5&gt;0),'Test Sample Data'!H5,35),""))</f>
        <v/>
      </c>
      <c r="I6" s="12" t="str">
        <f>IF('Test Sample Data'!I5="","",IF(SUM('Test Sample Data'!I$3:I$98)&gt;10,IF(AND(ISNUMBER('Test Sample Data'!I5),'Test Sample Data'!I5&lt;35,'Test Sample Data'!I5&gt;0),'Test Sample Data'!I5,35),""))</f>
        <v/>
      </c>
      <c r="J6" s="12" t="str">
        <f>IF('Test Sample Data'!J5="","",IF(SUM('Test Sample Data'!J$3:J$98)&gt;10,IF(AND(ISNUMBER('Test Sample Data'!J5),'Test Sample Data'!J5&lt;35,'Test Sample Data'!J5&gt;0),'Test Sample Data'!J5,35),""))</f>
        <v/>
      </c>
      <c r="K6" s="12" t="str">
        <f>IF('Test Sample Data'!K5="","",IF(SUM('Test Sample Data'!K$3:K$98)&gt;10,IF(AND(ISNUMBER('Test Sample Data'!K5),'Test Sample Data'!K5&lt;35,'Test Sample Data'!K5&gt;0),'Test Sample Data'!K5,35),""))</f>
        <v/>
      </c>
      <c r="L6" s="12" t="str">
        <f>IF('Test Sample Data'!L5="","",IF(SUM('Test Sample Data'!L$3:L$98)&gt;10,IF(AND(ISNUMBER('Test Sample Data'!L5),'Test Sample Data'!L5&lt;35,'Test Sample Data'!L5&gt;0),'Test Sample Data'!L5,35),""))</f>
        <v/>
      </c>
      <c r="M6" s="12" t="str">
        <f>'Gene Table'!C5</f>
        <v>NM_000044</v>
      </c>
      <c r="N6" s="12" t="s">
        <v>15</v>
      </c>
      <c r="O6" s="12" t="str">
        <f>IF('Control Sample Data'!C5="","",IF(SUM('Control Sample Data'!C$3:C$98)&gt;10,IF(AND(ISNUMBER('Control Sample Data'!C5),'Control Sample Data'!C5&lt;35,'Control Sample Data'!C5&gt;0),'Control Sample Data'!C5,35),""))</f>
        <v/>
      </c>
      <c r="P6" s="12" t="str">
        <f>IF('Control Sample Data'!D5="","",IF(SUM('Control Sample Data'!D$3:D$98)&gt;10,IF(AND(ISNUMBER('Control Sample Data'!D5),'Control Sample Data'!D5&lt;35,'Control Sample Data'!D5&gt;0),'Control Sample Data'!D5,35),""))</f>
        <v/>
      </c>
      <c r="Q6" s="12" t="str">
        <f>IF('Control Sample Data'!E5="","",IF(SUM('Control Sample Data'!E$3:E$98)&gt;10,IF(AND(ISNUMBER('Control Sample Data'!E5),'Control Sample Data'!E5&lt;35,'Control Sample Data'!E5&gt;0),'Control Sample Data'!E5,35),""))</f>
        <v/>
      </c>
      <c r="R6" s="12" t="str">
        <f>IF('Control Sample Data'!F5="","",IF(SUM('Control Sample Data'!F$3:F$98)&gt;10,IF(AND(ISNUMBER('Control Sample Data'!F5),'Control Sample Data'!F5&lt;35,'Control Sample Data'!F5&gt;0),'Control Sample Data'!F5,35),""))</f>
        <v/>
      </c>
      <c r="S6" s="12" t="str">
        <f>IF('Control Sample Data'!G5="","",IF(SUM('Control Sample Data'!G$3:G$98)&gt;10,IF(AND(ISNUMBER('Control Sample Data'!G5),'Control Sample Data'!G5&lt;35,'Control Sample Data'!G5&gt;0),'Control Sample Data'!G5,35),""))</f>
        <v/>
      </c>
      <c r="T6" s="12" t="str">
        <f>IF('Control Sample Data'!H5="","",IF(SUM('Control Sample Data'!H$3:H$98)&gt;10,IF(AND(ISNUMBER('Control Sample Data'!H5),'Control Sample Data'!H5&lt;35,'Control Sample Data'!H5&gt;0),'Control Sample Data'!H5,35),""))</f>
        <v/>
      </c>
      <c r="U6" s="12" t="str">
        <f>IF('Control Sample Data'!I5="","",IF(SUM('Control Sample Data'!I$3:I$98)&gt;10,IF(AND(ISNUMBER('Control Sample Data'!I5),'Control Sample Data'!I5&lt;35,'Control Sample Data'!I5&gt;0),'Control Sample Data'!I5,35),""))</f>
        <v/>
      </c>
      <c r="V6" s="12" t="str">
        <f>IF('Control Sample Data'!J5="","",IF(SUM('Control Sample Data'!J$3:J$98)&gt;10,IF(AND(ISNUMBER('Control Sample Data'!J5),'Control Sample Data'!J5&lt;35,'Control Sample Data'!J5&gt;0),'Control Sample Data'!J5,35),""))</f>
        <v/>
      </c>
      <c r="W6" s="12" t="str">
        <f>IF('Control Sample Data'!K5="","",IF(SUM('Control Sample Data'!K$3:K$98)&gt;10,IF(AND(ISNUMBER('Control Sample Data'!K5),'Control Sample Data'!K5&lt;35,'Control Sample Data'!K5&gt;0),'Control Sample Data'!K5,35),""))</f>
        <v/>
      </c>
      <c r="X6" s="12" t="str">
        <f>IF('Control Sample Data'!L5="","",IF(SUM('Control Sample Data'!L$3:L$98)&gt;10,IF(AND(ISNUMBER('Control Sample Data'!L5),'Control Sample Data'!L5&lt;35,'Control Sample Data'!L5&gt;0),'Control Sample Data'!L5,35),""))</f>
        <v/>
      </c>
      <c r="Y6" s="24" t="str">
        <f>IF(ISERROR(VLOOKUP('Choose Housekeeping Genes'!$A5,Calculations!$A$4:$L$99,3,0)),"",VLOOKUP('Choose Housekeeping Genes'!$A5,Calculations!$A$4:$L$99,3,0))</f>
        <v/>
      </c>
      <c r="Z6" s="25" t="str">
        <f>IF(ISERROR(VLOOKUP('Choose Housekeeping Genes'!$A5,Calculations!$A$4:$L$99,4,0)),"",VLOOKUP('Choose Housekeeping Genes'!$A5,Calculations!$A$4:$L$99,4,0))</f>
        <v/>
      </c>
      <c r="AA6" s="25" t="str">
        <f>IF(ISERROR(VLOOKUP('Choose Housekeeping Genes'!$A5,Calculations!$A$4:$L$99,5,0)),"",VLOOKUP('Choose Housekeeping Genes'!$A5,Calculations!$A$4:$L$99,5,0))</f>
        <v/>
      </c>
      <c r="AB6" s="25" t="str">
        <f>IF(ISERROR(VLOOKUP('Choose Housekeeping Genes'!$A5,Calculations!$A$4:$L$99,6,0)),"",VLOOKUP('Choose Housekeeping Genes'!$A5,Calculations!$A$4:$L$99,6,0))</f>
        <v/>
      </c>
      <c r="AC6" s="25" t="str">
        <f>IF(ISERROR(VLOOKUP('Choose Housekeeping Genes'!$A5,Calculations!$A$4:$L$99,7,0)),"",VLOOKUP('Choose Housekeeping Genes'!$A5,Calculations!$A$4:$L$99,7,0))</f>
        <v/>
      </c>
      <c r="AD6" s="25" t="str">
        <f>IF(ISERROR(VLOOKUP('Choose Housekeeping Genes'!$A5,Calculations!$A$4:$L$99,8,0)),"",VLOOKUP('Choose Housekeeping Genes'!$A5,Calculations!$A$4:$L$99,8,0))</f>
        <v/>
      </c>
      <c r="AE6" s="25" t="str">
        <f>IF(ISERROR(VLOOKUP('Choose Housekeeping Genes'!$A5,Calculations!$A$4:$L$99,9,0)),"",VLOOKUP('Choose Housekeeping Genes'!$A5,Calculations!$A$4:$L$99,9,0))</f>
        <v/>
      </c>
      <c r="AF6" s="25" t="str">
        <f>IF(ISERROR(VLOOKUP('Choose Housekeeping Genes'!$A5,Calculations!$A$4:$L$99,10,0)),"",VLOOKUP('Choose Housekeeping Genes'!$A5,Calculations!$A$4:$L$99,10,0))</f>
        <v/>
      </c>
      <c r="AG6" s="25" t="str">
        <f>IF(ISERROR(VLOOKUP('Choose Housekeeping Genes'!$A5,Calculations!$A$4:$L$99,11,0)),"",VLOOKUP('Choose Housekeeping Genes'!$A5,Calculations!$A$4:$L$99,11,0))</f>
        <v/>
      </c>
      <c r="AH6" s="37" t="str">
        <f>IF(ISERROR(VLOOKUP('Choose Housekeeping Genes'!$A5,Calculations!$A$4:$M$99,12,0)),"",VLOOKUP('Choose Housekeeping Genes'!$A5,Calculations!$A$4:$M$99,12,0))</f>
        <v/>
      </c>
      <c r="AI6" s="24" t="str">
        <f>IF(ISERROR(VLOOKUP('Choose Housekeeping Genes'!$A5,Calculations!$A$4:$AA$99,15,0)),"",VLOOKUP('Choose Housekeeping Genes'!$A5,Calculations!$A$4:$AA$99,15,0))</f>
        <v/>
      </c>
      <c r="AJ6" s="25" t="str">
        <f>IF(ISERROR(VLOOKUP('Choose Housekeeping Genes'!$A5,Calculations!$A$4:$AA$99,16,0)),"",VLOOKUP('Choose Housekeeping Genes'!$A5,Calculations!$A$4:$AA$99,16,0))</f>
        <v/>
      </c>
      <c r="AK6" s="25" t="str">
        <f>IF(ISERROR(VLOOKUP('Choose Housekeeping Genes'!$A5,Calculations!$A$4:$AA$99,17,0)),"",VLOOKUP('Choose Housekeeping Genes'!$A5,Calculations!$A$4:$AA$99,17,0))</f>
        <v/>
      </c>
      <c r="AL6" s="25" t="str">
        <f>IF(ISERROR(VLOOKUP('Choose Housekeeping Genes'!$A5,Calculations!$A$4:$AA$99,18,0)),"",VLOOKUP('Choose Housekeeping Genes'!$A5,Calculations!$A$4:$AA$99,18,0))</f>
        <v/>
      </c>
      <c r="AM6" s="25" t="str">
        <f>IF(ISERROR(VLOOKUP('Choose Housekeeping Genes'!$A5,Calculations!$A$4:$AA$99,19,0)),"",VLOOKUP('Choose Housekeeping Genes'!$A5,Calculations!$A$4:$AA$99,19,0))</f>
        <v/>
      </c>
      <c r="AN6" s="25" t="str">
        <f>IF(ISERROR(VLOOKUP('Choose Housekeeping Genes'!$A5,Calculations!$A$4:$AA$99,20,0)),"",VLOOKUP('Choose Housekeeping Genes'!$A5,Calculations!$A$4:$AA$99,20,0))</f>
        <v/>
      </c>
      <c r="AO6" s="25" t="str">
        <f>IF(ISERROR(VLOOKUP('Choose Housekeeping Genes'!$A5,Calculations!$A$4:$AA$99,21,0)),"",VLOOKUP('Choose Housekeeping Genes'!$A5,Calculations!$A$4:$AA$99,21,0))</f>
        <v/>
      </c>
      <c r="AP6" s="25" t="str">
        <f>IF(ISERROR(VLOOKUP('Choose Housekeeping Genes'!$A5,Calculations!$A$4:$AA$99,22,0)),"",VLOOKUP('Choose Housekeeping Genes'!$A5,Calculations!$A$4:$AA$99,22,0))</f>
        <v/>
      </c>
      <c r="AQ6" s="25" t="str">
        <f>IF(ISERROR(VLOOKUP('Choose Housekeeping Genes'!$A5,Calculations!$A$4:$AA$99,23,0)),"",VLOOKUP('Choose Housekeeping Genes'!$A5,Calculations!$A$4:$AA$99,23,0))</f>
        <v/>
      </c>
      <c r="AR6" s="37" t="str">
        <f>IF(ISERROR(VLOOKUP('Choose Housekeeping Genes'!$A5,Calculations!$A$4:$AA$99,24,0)),"",VLOOKUP('Choose Housekeeping Genes'!$A5,Calculations!$A$4:$AA$99,24,0))</f>
        <v/>
      </c>
      <c r="AS6" s="43" t="str">
        <f t="shared" si="21"/>
        <v>NM_000044</v>
      </c>
      <c r="AT6" s="44" t="s">
        <v>15</v>
      </c>
      <c r="AU6" s="12" t="str">
        <f t="shared" si="22"/>
        <v/>
      </c>
      <c r="AV6" s="12" t="str">
        <f t="shared" si="0"/>
        <v/>
      </c>
      <c r="AW6" s="12" t="str">
        <f t="shared" si="1"/>
        <v/>
      </c>
      <c r="AX6" s="12" t="str">
        <f t="shared" si="2"/>
        <v/>
      </c>
      <c r="AY6" s="12" t="str">
        <f t="shared" si="3"/>
        <v/>
      </c>
      <c r="AZ6" s="12" t="str">
        <f t="shared" si="4"/>
        <v/>
      </c>
      <c r="BA6" s="12" t="str">
        <f t="shared" si="5"/>
        <v/>
      </c>
      <c r="BB6" s="12" t="str">
        <f t="shared" si="6"/>
        <v/>
      </c>
      <c r="BC6" s="12" t="str">
        <f t="shared" si="7"/>
        <v/>
      </c>
      <c r="BD6" s="12" t="str">
        <f t="shared" si="8"/>
        <v/>
      </c>
      <c r="BE6" s="12" t="str">
        <f t="shared" si="9"/>
        <v/>
      </c>
      <c r="BF6" s="12" t="str">
        <f t="shared" si="10"/>
        <v/>
      </c>
      <c r="BG6" s="12" t="str">
        <f t="shared" si="11"/>
        <v/>
      </c>
      <c r="BH6" s="12" t="str">
        <f t="shared" si="12"/>
        <v/>
      </c>
      <c r="BI6" s="12" t="str">
        <f t="shared" si="13"/>
        <v/>
      </c>
      <c r="BJ6" s="12" t="str">
        <f t="shared" si="14"/>
        <v/>
      </c>
      <c r="BK6" s="12" t="str">
        <f t="shared" si="15"/>
        <v/>
      </c>
      <c r="BL6" s="12" t="str">
        <f t="shared" si="16"/>
        <v/>
      </c>
      <c r="BM6" s="12" t="str">
        <f t="shared" si="17"/>
        <v/>
      </c>
      <c r="BN6" s="12" t="str">
        <f t="shared" si="18"/>
        <v/>
      </c>
      <c r="BO6" s="46" t="str">
        <f t="shared" si="23"/>
        <v>N/A</v>
      </c>
      <c r="BP6" s="46" t="str">
        <f t="shared" si="24"/>
        <v>N/A</v>
      </c>
      <c r="BQ6" s="43" t="str">
        <f t="shared" si="25"/>
        <v>NM_000044</v>
      </c>
      <c r="BR6" s="44" t="s">
        <v>15</v>
      </c>
      <c r="BS6" s="47" t="str">
        <f t="shared" si="26"/>
        <v/>
      </c>
      <c r="BT6" s="47" t="str">
        <f t="shared" si="27"/>
        <v/>
      </c>
      <c r="BU6" s="47" t="str">
        <f t="shared" si="28"/>
        <v/>
      </c>
      <c r="BV6" s="47" t="str">
        <f t="shared" si="29"/>
        <v/>
      </c>
      <c r="BW6" s="47" t="str">
        <f t="shared" si="30"/>
        <v/>
      </c>
      <c r="BX6" s="47" t="str">
        <f t="shared" si="31"/>
        <v/>
      </c>
      <c r="BY6" s="47" t="str">
        <f t="shared" si="32"/>
        <v/>
      </c>
      <c r="BZ6" s="47" t="str">
        <f t="shared" si="33"/>
        <v/>
      </c>
      <c r="CA6" s="47" t="str">
        <f t="shared" si="34"/>
        <v/>
      </c>
      <c r="CB6" s="47" t="str">
        <f t="shared" si="35"/>
        <v/>
      </c>
      <c r="CC6" s="47" t="str">
        <f t="shared" si="36"/>
        <v/>
      </c>
      <c r="CD6" s="47" t="str">
        <f t="shared" si="37"/>
        <v/>
      </c>
      <c r="CE6" s="47" t="str">
        <f t="shared" si="38"/>
        <v/>
      </c>
      <c r="CF6" s="47" t="str">
        <f t="shared" si="39"/>
        <v/>
      </c>
      <c r="CG6" s="47" t="str">
        <f t="shared" si="40"/>
        <v/>
      </c>
      <c r="CH6" s="47" t="str">
        <f t="shared" si="41"/>
        <v/>
      </c>
      <c r="CI6" s="47" t="str">
        <f t="shared" si="42"/>
        <v/>
      </c>
      <c r="CJ6" s="47" t="str">
        <f t="shared" si="43"/>
        <v/>
      </c>
      <c r="CK6" s="47" t="str">
        <f t="shared" si="44"/>
        <v/>
      </c>
      <c r="CL6" s="47" t="str">
        <f t="shared" si="45"/>
        <v/>
      </c>
    </row>
    <row r="7" spans="1:90" ht="12.75" customHeight="1">
      <c r="A7" s="11" t="str">
        <f>'Gene Table'!C6</f>
        <v>NM_004972</v>
      </c>
      <c r="B7" s="11" t="s">
        <v>19</v>
      </c>
      <c r="C7" s="12" t="str">
        <f>IF('Test Sample Data'!C6="","",IF(SUM('Test Sample Data'!C$3:C$98)&gt;10,IF(AND(ISNUMBER('Test Sample Data'!C6),'Test Sample Data'!C6&lt;35,'Test Sample Data'!C6&gt;0),'Test Sample Data'!C6,35),""))</f>
        <v/>
      </c>
      <c r="D7" s="12" t="str">
        <f>IF('Test Sample Data'!D6="","",IF(SUM('Test Sample Data'!D$3:D$98)&gt;10,IF(AND(ISNUMBER('Test Sample Data'!D6),'Test Sample Data'!D6&lt;35,'Test Sample Data'!D6&gt;0),'Test Sample Data'!D6,35),""))</f>
        <v/>
      </c>
      <c r="E7" s="12" t="str">
        <f>IF('Test Sample Data'!E6="","",IF(SUM('Test Sample Data'!E$3:E$98)&gt;10,IF(AND(ISNUMBER('Test Sample Data'!E6),'Test Sample Data'!E6&lt;35,'Test Sample Data'!E6&gt;0),'Test Sample Data'!E6,35),""))</f>
        <v/>
      </c>
      <c r="F7" s="12" t="str">
        <f>IF('Test Sample Data'!F6="","",IF(SUM('Test Sample Data'!F$3:F$98)&gt;10,IF(AND(ISNUMBER('Test Sample Data'!F6),'Test Sample Data'!F6&lt;35,'Test Sample Data'!F6&gt;0),'Test Sample Data'!F6,35),""))</f>
        <v/>
      </c>
      <c r="G7" s="12" t="str">
        <f>IF('Test Sample Data'!G6="","",IF(SUM('Test Sample Data'!G$3:G$98)&gt;10,IF(AND(ISNUMBER('Test Sample Data'!G6),'Test Sample Data'!G6&lt;35,'Test Sample Data'!G6&gt;0),'Test Sample Data'!G6,35),""))</f>
        <v/>
      </c>
      <c r="H7" s="12" t="str">
        <f>IF('Test Sample Data'!H6="","",IF(SUM('Test Sample Data'!H$3:H$98)&gt;10,IF(AND(ISNUMBER('Test Sample Data'!H6),'Test Sample Data'!H6&lt;35,'Test Sample Data'!H6&gt;0),'Test Sample Data'!H6,35),""))</f>
        <v/>
      </c>
      <c r="I7" s="12" t="str">
        <f>IF('Test Sample Data'!I6="","",IF(SUM('Test Sample Data'!I$3:I$98)&gt;10,IF(AND(ISNUMBER('Test Sample Data'!I6),'Test Sample Data'!I6&lt;35,'Test Sample Data'!I6&gt;0),'Test Sample Data'!I6,35),""))</f>
        <v/>
      </c>
      <c r="J7" s="12" t="str">
        <f>IF('Test Sample Data'!J6="","",IF(SUM('Test Sample Data'!J$3:J$98)&gt;10,IF(AND(ISNUMBER('Test Sample Data'!J6),'Test Sample Data'!J6&lt;35,'Test Sample Data'!J6&gt;0),'Test Sample Data'!J6,35),""))</f>
        <v/>
      </c>
      <c r="K7" s="12" t="str">
        <f>IF('Test Sample Data'!K6="","",IF(SUM('Test Sample Data'!K$3:K$98)&gt;10,IF(AND(ISNUMBER('Test Sample Data'!K6),'Test Sample Data'!K6&lt;35,'Test Sample Data'!K6&gt;0),'Test Sample Data'!K6,35),""))</f>
        <v/>
      </c>
      <c r="L7" s="12" t="str">
        <f>IF('Test Sample Data'!L6="","",IF(SUM('Test Sample Data'!L$3:L$98)&gt;10,IF(AND(ISNUMBER('Test Sample Data'!L6),'Test Sample Data'!L6&lt;35,'Test Sample Data'!L6&gt;0),'Test Sample Data'!L6,35),""))</f>
        <v/>
      </c>
      <c r="M7" s="12" t="str">
        <f>'Gene Table'!C6</f>
        <v>NM_004972</v>
      </c>
      <c r="N7" s="12" t="s">
        <v>19</v>
      </c>
      <c r="O7" s="12" t="str">
        <f>IF('Control Sample Data'!C6="","",IF(SUM('Control Sample Data'!C$3:C$98)&gt;10,IF(AND(ISNUMBER('Control Sample Data'!C6),'Control Sample Data'!C6&lt;35,'Control Sample Data'!C6&gt;0),'Control Sample Data'!C6,35),""))</f>
        <v/>
      </c>
      <c r="P7" s="12" t="str">
        <f>IF('Control Sample Data'!D6="","",IF(SUM('Control Sample Data'!D$3:D$98)&gt;10,IF(AND(ISNUMBER('Control Sample Data'!D6),'Control Sample Data'!D6&lt;35,'Control Sample Data'!D6&gt;0),'Control Sample Data'!D6,35),""))</f>
        <v/>
      </c>
      <c r="Q7" s="12" t="str">
        <f>IF('Control Sample Data'!E6="","",IF(SUM('Control Sample Data'!E$3:E$98)&gt;10,IF(AND(ISNUMBER('Control Sample Data'!E6),'Control Sample Data'!E6&lt;35,'Control Sample Data'!E6&gt;0),'Control Sample Data'!E6,35),""))</f>
        <v/>
      </c>
      <c r="R7" s="12" t="str">
        <f>IF('Control Sample Data'!F6="","",IF(SUM('Control Sample Data'!F$3:F$98)&gt;10,IF(AND(ISNUMBER('Control Sample Data'!F6),'Control Sample Data'!F6&lt;35,'Control Sample Data'!F6&gt;0),'Control Sample Data'!F6,35),""))</f>
        <v/>
      </c>
      <c r="S7" s="12" t="str">
        <f>IF('Control Sample Data'!G6="","",IF(SUM('Control Sample Data'!G$3:G$98)&gt;10,IF(AND(ISNUMBER('Control Sample Data'!G6),'Control Sample Data'!G6&lt;35,'Control Sample Data'!G6&gt;0),'Control Sample Data'!G6,35),""))</f>
        <v/>
      </c>
      <c r="T7" s="12" t="str">
        <f>IF('Control Sample Data'!H6="","",IF(SUM('Control Sample Data'!H$3:H$98)&gt;10,IF(AND(ISNUMBER('Control Sample Data'!H6),'Control Sample Data'!H6&lt;35,'Control Sample Data'!H6&gt;0),'Control Sample Data'!H6,35),""))</f>
        <v/>
      </c>
      <c r="U7" s="12" t="str">
        <f>IF('Control Sample Data'!I6="","",IF(SUM('Control Sample Data'!I$3:I$98)&gt;10,IF(AND(ISNUMBER('Control Sample Data'!I6),'Control Sample Data'!I6&lt;35,'Control Sample Data'!I6&gt;0),'Control Sample Data'!I6,35),""))</f>
        <v/>
      </c>
      <c r="V7" s="12" t="str">
        <f>IF('Control Sample Data'!J6="","",IF(SUM('Control Sample Data'!J$3:J$98)&gt;10,IF(AND(ISNUMBER('Control Sample Data'!J6),'Control Sample Data'!J6&lt;35,'Control Sample Data'!J6&gt;0),'Control Sample Data'!J6,35),""))</f>
        <v/>
      </c>
      <c r="W7" s="12" t="str">
        <f>IF('Control Sample Data'!K6="","",IF(SUM('Control Sample Data'!K$3:K$98)&gt;10,IF(AND(ISNUMBER('Control Sample Data'!K6),'Control Sample Data'!K6&lt;35,'Control Sample Data'!K6&gt;0),'Control Sample Data'!K6,35),""))</f>
        <v/>
      </c>
      <c r="X7" s="12" t="str">
        <f>IF('Control Sample Data'!L6="","",IF(SUM('Control Sample Data'!L$3:L$98)&gt;10,IF(AND(ISNUMBER('Control Sample Data'!L6),'Control Sample Data'!L6&lt;35,'Control Sample Data'!L6&gt;0),'Control Sample Data'!L6,35),""))</f>
        <v/>
      </c>
      <c r="Y7" s="24" t="str">
        <f>IF(ISERROR(VLOOKUP('Choose Housekeeping Genes'!$A6,Calculations!$A$4:$L$99,3,0)),"",VLOOKUP('Choose Housekeeping Genes'!$A6,Calculations!$A$4:$L$99,3,FALSE))</f>
        <v/>
      </c>
      <c r="Z7" s="25" t="str">
        <f>IF(ISERROR(VLOOKUP('Choose Housekeeping Genes'!$A6,Calculations!$A$4:$L$99,4,0)),"",VLOOKUP('Choose Housekeeping Genes'!$A6,Calculations!$A$4:$L$99,4,0))</f>
        <v/>
      </c>
      <c r="AA7" s="25" t="str">
        <f>IF(ISERROR(VLOOKUP('Choose Housekeeping Genes'!$A6,Calculations!$A$4:$L$99,5,0)),"",VLOOKUP('Choose Housekeeping Genes'!$A6,Calculations!$A$4:$L$99,5,0))</f>
        <v/>
      </c>
      <c r="AB7" s="25" t="str">
        <f>IF(ISERROR(VLOOKUP('Choose Housekeeping Genes'!$A6,Calculations!$A$4:$L$99,6,0)),"",VLOOKUP('Choose Housekeeping Genes'!$A6,Calculations!$A$4:$L$99,6,0))</f>
        <v/>
      </c>
      <c r="AC7" s="25" t="str">
        <f>IF(ISERROR(VLOOKUP('Choose Housekeeping Genes'!$A6,Calculations!$A$4:$L$99,7,0)),"",VLOOKUP('Choose Housekeeping Genes'!$A6,Calculations!$A$4:$L$99,7,0))</f>
        <v/>
      </c>
      <c r="AD7" s="25" t="str">
        <f>IF(ISERROR(VLOOKUP('Choose Housekeeping Genes'!$A6,Calculations!$A$4:$L$99,8,0)),"",VLOOKUP('Choose Housekeeping Genes'!$A6,Calculations!$A$4:$L$99,8,0))</f>
        <v/>
      </c>
      <c r="AE7" s="25" t="str">
        <f>IF(ISERROR(VLOOKUP('Choose Housekeeping Genes'!$A6,Calculations!$A$4:$L$99,9,0)),"",VLOOKUP('Choose Housekeeping Genes'!$A6,Calculations!$A$4:$L$99,9,0))</f>
        <v/>
      </c>
      <c r="AF7" s="25" t="str">
        <f>IF(ISERROR(VLOOKUP('Choose Housekeeping Genes'!$A6,Calculations!$A$4:$L$99,10,0)),"",VLOOKUP('Choose Housekeeping Genes'!$A6,Calculations!$A$4:$L$99,10,0))</f>
        <v/>
      </c>
      <c r="AG7" s="25" t="str">
        <f>IF(ISERROR(VLOOKUP('Choose Housekeeping Genes'!$A6,Calculations!$A$4:$L$99,11,0)),"",VLOOKUP('Choose Housekeeping Genes'!$A6,Calculations!$A$4:$L$99,11,0))</f>
        <v/>
      </c>
      <c r="AH7" s="37" t="str">
        <f>IF(ISERROR(VLOOKUP('Choose Housekeeping Genes'!$A6,Calculations!$A$4:$M$99,12,0)),"",VLOOKUP('Choose Housekeeping Genes'!$A6,Calculations!$A$4:$M$99,12,0))</f>
        <v/>
      </c>
      <c r="AI7" s="24" t="str">
        <f>IF(ISERROR(VLOOKUP('Choose Housekeeping Genes'!$A6,Calculations!$A$4:$AA$99,15,0)),"",VLOOKUP('Choose Housekeeping Genes'!$A6,Calculations!$A$4:$AA$99,15,0))</f>
        <v/>
      </c>
      <c r="AJ7" s="25" t="str">
        <f>IF(ISERROR(VLOOKUP('Choose Housekeeping Genes'!$A6,Calculations!$A$4:$AA$99,16,0)),"",VLOOKUP('Choose Housekeeping Genes'!$A6,Calculations!$A$4:$AA$99,16,0))</f>
        <v/>
      </c>
      <c r="AK7" s="25" t="str">
        <f>IF(ISERROR(VLOOKUP('Choose Housekeeping Genes'!$A6,Calculations!$A$4:$AA$99,17,0)),"",VLOOKUP('Choose Housekeeping Genes'!$A6,Calculations!$A$4:$AA$99,17,0))</f>
        <v/>
      </c>
      <c r="AL7" s="25" t="str">
        <f>IF(ISERROR(VLOOKUP('Choose Housekeeping Genes'!$A6,Calculations!$A$4:$AA$99,18,0)),"",VLOOKUP('Choose Housekeeping Genes'!$A6,Calculations!$A$4:$AA$99,18,0))</f>
        <v/>
      </c>
      <c r="AM7" s="25" t="str">
        <f>IF(ISERROR(VLOOKUP('Choose Housekeeping Genes'!$A6,Calculations!$A$4:$AA$99,19,0)),"",VLOOKUP('Choose Housekeeping Genes'!$A6,Calculations!$A$4:$AA$99,19,0))</f>
        <v/>
      </c>
      <c r="AN7" s="25" t="str">
        <f>IF(ISERROR(VLOOKUP('Choose Housekeeping Genes'!$A6,Calculations!$A$4:$AA$99,20,0)),"",VLOOKUP('Choose Housekeeping Genes'!$A6,Calculations!$A$4:$AA$99,20,0))</f>
        <v/>
      </c>
      <c r="AO7" s="25" t="str">
        <f>IF(ISERROR(VLOOKUP('Choose Housekeeping Genes'!$A6,Calculations!$A$4:$AA$99,21,0)),"",VLOOKUP('Choose Housekeeping Genes'!$A6,Calculations!$A$4:$AA$99,21,0))</f>
        <v/>
      </c>
      <c r="AP7" s="25" t="str">
        <f>IF(ISERROR(VLOOKUP('Choose Housekeeping Genes'!$A6,Calculations!$A$4:$AA$99,22,0)),"",VLOOKUP('Choose Housekeeping Genes'!$A6,Calculations!$A$4:$AA$99,22,0))</f>
        <v/>
      </c>
      <c r="AQ7" s="25" t="str">
        <f>IF(ISERROR(VLOOKUP('Choose Housekeeping Genes'!$A6,Calculations!$A$4:$AA$99,23,0)),"",VLOOKUP('Choose Housekeeping Genes'!$A6,Calculations!$A$4:$AA$99,23,0))</f>
        <v/>
      </c>
      <c r="AR7" s="37" t="str">
        <f>IF(ISERROR(VLOOKUP('Choose Housekeeping Genes'!$A6,Calculations!$A$4:$AA$99,24,0)),"",VLOOKUP('Choose Housekeeping Genes'!$A6,Calculations!$A$4:$AA$99,24,0))</f>
        <v/>
      </c>
      <c r="AS7" s="43" t="str">
        <f t="shared" si="21"/>
        <v>NM_004972</v>
      </c>
      <c r="AT7" s="44" t="s">
        <v>19</v>
      </c>
      <c r="AU7" s="12" t="str">
        <f t="shared" si="22"/>
        <v/>
      </c>
      <c r="AV7" s="12" t="str">
        <f t="shared" si="0"/>
        <v/>
      </c>
      <c r="AW7" s="12" t="str">
        <f t="shared" si="1"/>
        <v/>
      </c>
      <c r="AX7" s="12" t="str">
        <f t="shared" si="2"/>
        <v/>
      </c>
      <c r="AY7" s="12" t="str">
        <f t="shared" si="3"/>
        <v/>
      </c>
      <c r="AZ7" s="12" t="str">
        <f t="shared" si="4"/>
        <v/>
      </c>
      <c r="BA7" s="12" t="str">
        <f t="shared" si="5"/>
        <v/>
      </c>
      <c r="BB7" s="12" t="str">
        <f t="shared" si="6"/>
        <v/>
      </c>
      <c r="BC7" s="12" t="str">
        <f t="shared" si="7"/>
        <v/>
      </c>
      <c r="BD7" s="12" t="str">
        <f t="shared" si="8"/>
        <v/>
      </c>
      <c r="BE7" s="12" t="str">
        <f t="shared" si="9"/>
        <v/>
      </c>
      <c r="BF7" s="12" t="str">
        <f t="shared" si="10"/>
        <v/>
      </c>
      <c r="BG7" s="12" t="str">
        <f t="shared" si="11"/>
        <v/>
      </c>
      <c r="BH7" s="12" t="str">
        <f t="shared" si="12"/>
        <v/>
      </c>
      <c r="BI7" s="12" t="str">
        <f t="shared" si="13"/>
        <v/>
      </c>
      <c r="BJ7" s="12" t="str">
        <f t="shared" si="14"/>
        <v/>
      </c>
      <c r="BK7" s="12" t="str">
        <f t="shared" si="15"/>
        <v/>
      </c>
      <c r="BL7" s="12" t="str">
        <f t="shared" si="16"/>
        <v/>
      </c>
      <c r="BM7" s="12" t="str">
        <f t="shared" si="17"/>
        <v/>
      </c>
      <c r="BN7" s="12" t="str">
        <f t="shared" si="18"/>
        <v/>
      </c>
      <c r="BO7" s="46" t="str">
        <f t="shared" si="23"/>
        <v>N/A</v>
      </c>
      <c r="BP7" s="46" t="str">
        <f t="shared" si="24"/>
        <v>N/A</v>
      </c>
      <c r="BQ7" s="43" t="str">
        <f t="shared" si="25"/>
        <v>NM_004972</v>
      </c>
      <c r="BR7" s="44" t="s">
        <v>19</v>
      </c>
      <c r="BS7" s="47" t="str">
        <f t="shared" si="26"/>
        <v/>
      </c>
      <c r="BT7" s="47" t="str">
        <f t="shared" si="27"/>
        <v/>
      </c>
      <c r="BU7" s="47" t="str">
        <f t="shared" si="28"/>
        <v/>
      </c>
      <c r="BV7" s="47" t="str">
        <f t="shared" si="29"/>
        <v/>
      </c>
      <c r="BW7" s="47" t="str">
        <f t="shared" si="30"/>
        <v/>
      </c>
      <c r="BX7" s="47" t="str">
        <f t="shared" si="31"/>
        <v/>
      </c>
      <c r="BY7" s="47" t="str">
        <f t="shared" si="32"/>
        <v/>
      </c>
      <c r="BZ7" s="47" t="str">
        <f t="shared" si="33"/>
        <v/>
      </c>
      <c r="CA7" s="47" t="str">
        <f t="shared" si="34"/>
        <v/>
      </c>
      <c r="CB7" s="47" t="str">
        <f t="shared" si="35"/>
        <v/>
      </c>
      <c r="CC7" s="47" t="str">
        <f t="shared" si="36"/>
        <v/>
      </c>
      <c r="CD7" s="47" t="str">
        <f t="shared" si="37"/>
        <v/>
      </c>
      <c r="CE7" s="47" t="str">
        <f t="shared" si="38"/>
        <v/>
      </c>
      <c r="CF7" s="47" t="str">
        <f t="shared" si="39"/>
        <v/>
      </c>
      <c r="CG7" s="47" t="str">
        <f t="shared" si="40"/>
        <v/>
      </c>
      <c r="CH7" s="47" t="str">
        <f t="shared" si="41"/>
        <v/>
      </c>
      <c r="CI7" s="47" t="str">
        <f t="shared" si="42"/>
        <v/>
      </c>
      <c r="CJ7" s="47" t="str">
        <f t="shared" si="43"/>
        <v/>
      </c>
      <c r="CK7" s="47" t="str">
        <f t="shared" si="44"/>
        <v/>
      </c>
      <c r="CL7" s="47" t="str">
        <f t="shared" si="45"/>
        <v/>
      </c>
    </row>
    <row r="8" spans="1:90" ht="12.75">
      <c r="A8" s="11" t="str">
        <f>'Gene Table'!C7</f>
        <v>NM_004333</v>
      </c>
      <c r="B8" s="11" t="s">
        <v>23</v>
      </c>
      <c r="C8" s="12" t="str">
        <f>IF('Test Sample Data'!C7="","",IF(SUM('Test Sample Data'!C$3:C$98)&gt;10,IF(AND(ISNUMBER('Test Sample Data'!C7),'Test Sample Data'!C7&lt;35,'Test Sample Data'!C7&gt;0),'Test Sample Data'!C7,35),""))</f>
        <v/>
      </c>
      <c r="D8" s="12" t="str">
        <f>IF('Test Sample Data'!D7="","",IF(SUM('Test Sample Data'!D$3:D$98)&gt;10,IF(AND(ISNUMBER('Test Sample Data'!D7),'Test Sample Data'!D7&lt;35,'Test Sample Data'!D7&gt;0),'Test Sample Data'!D7,35),""))</f>
        <v/>
      </c>
      <c r="E8" s="12" t="str">
        <f>IF('Test Sample Data'!E7="","",IF(SUM('Test Sample Data'!E$3:E$98)&gt;10,IF(AND(ISNUMBER('Test Sample Data'!E7),'Test Sample Data'!E7&lt;35,'Test Sample Data'!E7&gt;0),'Test Sample Data'!E7,35),""))</f>
        <v/>
      </c>
      <c r="F8" s="12" t="str">
        <f>IF('Test Sample Data'!F7="","",IF(SUM('Test Sample Data'!F$3:F$98)&gt;10,IF(AND(ISNUMBER('Test Sample Data'!F7),'Test Sample Data'!F7&lt;35,'Test Sample Data'!F7&gt;0),'Test Sample Data'!F7,35),""))</f>
        <v/>
      </c>
      <c r="G8" s="12" t="str">
        <f>IF('Test Sample Data'!G7="","",IF(SUM('Test Sample Data'!G$3:G$98)&gt;10,IF(AND(ISNUMBER('Test Sample Data'!G7),'Test Sample Data'!G7&lt;35,'Test Sample Data'!G7&gt;0),'Test Sample Data'!G7,35),""))</f>
        <v/>
      </c>
      <c r="H8" s="12" t="str">
        <f>IF('Test Sample Data'!H7="","",IF(SUM('Test Sample Data'!H$3:H$98)&gt;10,IF(AND(ISNUMBER('Test Sample Data'!H7),'Test Sample Data'!H7&lt;35,'Test Sample Data'!H7&gt;0),'Test Sample Data'!H7,35),""))</f>
        <v/>
      </c>
      <c r="I8" s="12" t="str">
        <f>IF('Test Sample Data'!I7="","",IF(SUM('Test Sample Data'!I$3:I$98)&gt;10,IF(AND(ISNUMBER('Test Sample Data'!I7),'Test Sample Data'!I7&lt;35,'Test Sample Data'!I7&gt;0),'Test Sample Data'!I7,35),""))</f>
        <v/>
      </c>
      <c r="J8" s="12" t="str">
        <f>IF('Test Sample Data'!J7="","",IF(SUM('Test Sample Data'!J$3:J$98)&gt;10,IF(AND(ISNUMBER('Test Sample Data'!J7),'Test Sample Data'!J7&lt;35,'Test Sample Data'!J7&gt;0),'Test Sample Data'!J7,35),""))</f>
        <v/>
      </c>
      <c r="K8" s="12" t="str">
        <f>IF('Test Sample Data'!K7="","",IF(SUM('Test Sample Data'!K$3:K$98)&gt;10,IF(AND(ISNUMBER('Test Sample Data'!K7),'Test Sample Data'!K7&lt;35,'Test Sample Data'!K7&gt;0),'Test Sample Data'!K7,35),""))</f>
        <v/>
      </c>
      <c r="L8" s="12" t="str">
        <f>IF('Test Sample Data'!L7="","",IF(SUM('Test Sample Data'!L$3:L$98)&gt;10,IF(AND(ISNUMBER('Test Sample Data'!L7),'Test Sample Data'!L7&lt;35,'Test Sample Data'!L7&gt;0),'Test Sample Data'!L7,35),""))</f>
        <v/>
      </c>
      <c r="M8" s="12" t="str">
        <f>'Gene Table'!C7</f>
        <v>NM_004333</v>
      </c>
      <c r="N8" s="12" t="s">
        <v>23</v>
      </c>
      <c r="O8" s="12" t="str">
        <f>IF('Control Sample Data'!C7="","",IF(SUM('Control Sample Data'!C$3:C$98)&gt;10,IF(AND(ISNUMBER('Control Sample Data'!C7),'Control Sample Data'!C7&lt;35,'Control Sample Data'!C7&gt;0),'Control Sample Data'!C7,35),""))</f>
        <v/>
      </c>
      <c r="P8" s="12" t="str">
        <f>IF('Control Sample Data'!D7="","",IF(SUM('Control Sample Data'!D$3:D$98)&gt;10,IF(AND(ISNUMBER('Control Sample Data'!D7),'Control Sample Data'!D7&lt;35,'Control Sample Data'!D7&gt;0),'Control Sample Data'!D7,35),""))</f>
        <v/>
      </c>
      <c r="Q8" s="12" t="str">
        <f>IF('Control Sample Data'!E7="","",IF(SUM('Control Sample Data'!E$3:E$98)&gt;10,IF(AND(ISNUMBER('Control Sample Data'!E7),'Control Sample Data'!E7&lt;35,'Control Sample Data'!E7&gt;0),'Control Sample Data'!E7,35),""))</f>
        <v/>
      </c>
      <c r="R8" s="12" t="str">
        <f>IF('Control Sample Data'!F7="","",IF(SUM('Control Sample Data'!F$3:F$98)&gt;10,IF(AND(ISNUMBER('Control Sample Data'!F7),'Control Sample Data'!F7&lt;35,'Control Sample Data'!F7&gt;0),'Control Sample Data'!F7,35),""))</f>
        <v/>
      </c>
      <c r="S8" s="12" t="str">
        <f>IF('Control Sample Data'!G7="","",IF(SUM('Control Sample Data'!G$3:G$98)&gt;10,IF(AND(ISNUMBER('Control Sample Data'!G7),'Control Sample Data'!G7&lt;35,'Control Sample Data'!G7&gt;0),'Control Sample Data'!G7,35),""))</f>
        <v/>
      </c>
      <c r="T8" s="12" t="str">
        <f>IF('Control Sample Data'!H7="","",IF(SUM('Control Sample Data'!H$3:H$98)&gt;10,IF(AND(ISNUMBER('Control Sample Data'!H7),'Control Sample Data'!H7&lt;35,'Control Sample Data'!H7&gt;0),'Control Sample Data'!H7,35),""))</f>
        <v/>
      </c>
      <c r="U8" s="12" t="str">
        <f>IF('Control Sample Data'!I7="","",IF(SUM('Control Sample Data'!I$3:I$98)&gt;10,IF(AND(ISNUMBER('Control Sample Data'!I7),'Control Sample Data'!I7&lt;35,'Control Sample Data'!I7&gt;0),'Control Sample Data'!I7,35),""))</f>
        <v/>
      </c>
      <c r="V8" s="12" t="str">
        <f>IF('Control Sample Data'!J7="","",IF(SUM('Control Sample Data'!J$3:J$98)&gt;10,IF(AND(ISNUMBER('Control Sample Data'!J7),'Control Sample Data'!J7&lt;35,'Control Sample Data'!J7&gt;0),'Control Sample Data'!J7,35),""))</f>
        <v/>
      </c>
      <c r="W8" s="12" t="str">
        <f>IF('Control Sample Data'!K7="","",IF(SUM('Control Sample Data'!K$3:K$98)&gt;10,IF(AND(ISNUMBER('Control Sample Data'!K7),'Control Sample Data'!K7&lt;35,'Control Sample Data'!K7&gt;0),'Control Sample Data'!K7,35),""))</f>
        <v/>
      </c>
      <c r="X8" s="12" t="str">
        <f>IF('Control Sample Data'!L7="","",IF(SUM('Control Sample Data'!L$3:L$98)&gt;10,IF(AND(ISNUMBER('Control Sample Data'!L7),'Control Sample Data'!L7&lt;35,'Control Sample Data'!L7&gt;0),'Control Sample Data'!L7,35),""))</f>
        <v/>
      </c>
      <c r="Y8" s="24" t="str">
        <f>IF(ISERROR(VLOOKUP('Choose Housekeeping Genes'!$A7,Calculations!$A$4:$L$99,3,0)),"",VLOOKUP('Choose Housekeeping Genes'!$A7,Calculations!$A$4:$L$99,3,0))</f>
        <v/>
      </c>
      <c r="Z8" s="25" t="str">
        <f>IF(ISERROR(VLOOKUP('Choose Housekeeping Genes'!$A7,Calculations!$A$4:$L$99,4,0)),"",VLOOKUP('Choose Housekeeping Genes'!$A7,Calculations!$A$4:$L$99,4,0))</f>
        <v/>
      </c>
      <c r="AA8" s="25" t="str">
        <f>IF(ISERROR(VLOOKUP('Choose Housekeeping Genes'!$A7,Calculations!$A$4:$L$99,5,0)),"",VLOOKUP('Choose Housekeeping Genes'!$A7,Calculations!$A$4:$L$99,5,0))</f>
        <v/>
      </c>
      <c r="AB8" s="25" t="str">
        <f>IF(ISERROR(VLOOKUP('Choose Housekeeping Genes'!$A7,Calculations!$A$4:$L$99,6,0)),"",VLOOKUP('Choose Housekeeping Genes'!$A7,Calculations!$A$4:$L$99,6,0))</f>
        <v/>
      </c>
      <c r="AC8" s="25" t="str">
        <f>IF(ISERROR(VLOOKUP('Choose Housekeeping Genes'!$A7,Calculations!$A$4:$L$99,7,0)),"",VLOOKUP('Choose Housekeeping Genes'!$A7,Calculations!$A$4:$L$99,7,0))</f>
        <v/>
      </c>
      <c r="AD8" s="25" t="str">
        <f>IF(ISERROR(VLOOKUP('Choose Housekeeping Genes'!$A7,Calculations!$A$4:$L$99,8,0)),"",VLOOKUP('Choose Housekeeping Genes'!$A7,Calculations!$A$4:$L$99,8,0))</f>
        <v/>
      </c>
      <c r="AE8" s="25" t="str">
        <f>IF(ISERROR(VLOOKUP('Choose Housekeeping Genes'!$A7,Calculations!$A$4:$L$99,9,0)),"",VLOOKUP('Choose Housekeeping Genes'!$A7,Calculations!$A$4:$L$99,9,0))</f>
        <v/>
      </c>
      <c r="AF8" s="25" t="str">
        <f>IF(ISERROR(VLOOKUP('Choose Housekeeping Genes'!$A7,Calculations!$A$4:$L$99,10,0)),"",VLOOKUP('Choose Housekeeping Genes'!$A7,Calculations!$A$4:$L$99,10,0))</f>
        <v/>
      </c>
      <c r="AG8" s="25" t="str">
        <f>IF(ISERROR(VLOOKUP('Choose Housekeeping Genes'!$A7,Calculations!$A$4:$L$99,11,0)),"",VLOOKUP('Choose Housekeeping Genes'!$A7,Calculations!$A$4:$L$99,11,0))</f>
        <v/>
      </c>
      <c r="AH8" s="37" t="str">
        <f>IF(ISERROR(VLOOKUP('Choose Housekeeping Genes'!$A7,Calculations!$A$4:$M$99,12,0)),"",VLOOKUP('Choose Housekeeping Genes'!$A7,Calculations!$A$4:$M$99,12,0))</f>
        <v/>
      </c>
      <c r="AI8" s="24" t="str">
        <f>IF(ISERROR(VLOOKUP('Choose Housekeeping Genes'!$A7,Calculations!$A$4:$AA$99,15,0)),"",VLOOKUP('Choose Housekeeping Genes'!$A7,Calculations!$A$4:$AA$99,15,0))</f>
        <v/>
      </c>
      <c r="AJ8" s="25" t="str">
        <f>IF(ISERROR(VLOOKUP('Choose Housekeeping Genes'!$A7,Calculations!$A$4:$AA$99,16,0)),"",VLOOKUP('Choose Housekeeping Genes'!$A7,Calculations!$A$4:$AA$99,16,0))</f>
        <v/>
      </c>
      <c r="AK8" s="25" t="str">
        <f>IF(ISERROR(VLOOKUP('Choose Housekeeping Genes'!$A7,Calculations!$A$4:$AA$99,17,0)),"",VLOOKUP('Choose Housekeeping Genes'!$A7,Calculations!$A$4:$AA$99,17,0))</f>
        <v/>
      </c>
      <c r="AL8" s="25" t="str">
        <f>IF(ISERROR(VLOOKUP('Choose Housekeeping Genes'!$A7,Calculations!$A$4:$AA$99,18,0)),"",VLOOKUP('Choose Housekeeping Genes'!$A7,Calculations!$A$4:$AA$99,18,0))</f>
        <v/>
      </c>
      <c r="AM8" s="25" t="str">
        <f>IF(ISERROR(VLOOKUP('Choose Housekeeping Genes'!$A7,Calculations!$A$4:$AA$99,19,0)),"",VLOOKUP('Choose Housekeeping Genes'!$A7,Calculations!$A$4:$AA$99,19,0))</f>
        <v/>
      </c>
      <c r="AN8" s="25" t="str">
        <f>IF(ISERROR(VLOOKUP('Choose Housekeeping Genes'!$A7,Calculations!$A$4:$AA$99,20,0)),"",VLOOKUP('Choose Housekeeping Genes'!$A7,Calculations!$A$4:$AA$99,20,0))</f>
        <v/>
      </c>
      <c r="AO8" s="25" t="str">
        <f>IF(ISERROR(VLOOKUP('Choose Housekeeping Genes'!$A7,Calculations!$A$4:$AA$99,21,0)),"",VLOOKUP('Choose Housekeeping Genes'!$A7,Calculations!$A$4:$AA$99,21,0))</f>
        <v/>
      </c>
      <c r="AP8" s="25" t="str">
        <f>IF(ISERROR(VLOOKUP('Choose Housekeeping Genes'!$A7,Calculations!$A$4:$AA$99,22,0)),"",VLOOKUP('Choose Housekeeping Genes'!$A7,Calculations!$A$4:$AA$99,22,0))</f>
        <v/>
      </c>
      <c r="AQ8" s="25" t="str">
        <f>IF(ISERROR(VLOOKUP('Choose Housekeeping Genes'!$A7,Calculations!$A$4:$AA$99,23,0)),"",VLOOKUP('Choose Housekeeping Genes'!$A7,Calculations!$A$4:$AA$99,23,0))</f>
        <v/>
      </c>
      <c r="AR8" s="37" t="str">
        <f>IF(ISERROR(VLOOKUP('Choose Housekeeping Genes'!$A7,Calculations!$A$4:$AA$99,24,0)),"",VLOOKUP('Choose Housekeeping Genes'!$A7,Calculations!$A$4:$AA$99,24,0))</f>
        <v/>
      </c>
      <c r="AS8" s="43" t="str">
        <f t="shared" si="21"/>
        <v>NM_004333</v>
      </c>
      <c r="AT8" s="44" t="s">
        <v>23</v>
      </c>
      <c r="AU8" s="12" t="str">
        <f t="shared" si="22"/>
        <v/>
      </c>
      <c r="AV8" s="12" t="str">
        <f t="shared" si="0"/>
        <v/>
      </c>
      <c r="AW8" s="12" t="str">
        <f t="shared" si="1"/>
        <v/>
      </c>
      <c r="AX8" s="12" t="str">
        <f t="shared" si="2"/>
        <v/>
      </c>
      <c r="AY8" s="12" t="str">
        <f t="shared" si="3"/>
        <v/>
      </c>
      <c r="AZ8" s="12" t="str">
        <f t="shared" si="4"/>
        <v/>
      </c>
      <c r="BA8" s="12" t="str">
        <f t="shared" si="5"/>
        <v/>
      </c>
      <c r="BB8" s="12" t="str">
        <f t="shared" si="6"/>
        <v/>
      </c>
      <c r="BC8" s="12" t="str">
        <f t="shared" si="7"/>
        <v/>
      </c>
      <c r="BD8" s="12" t="str">
        <f t="shared" si="8"/>
        <v/>
      </c>
      <c r="BE8" s="12" t="str">
        <f t="shared" si="9"/>
        <v/>
      </c>
      <c r="BF8" s="12" t="str">
        <f t="shared" si="10"/>
        <v/>
      </c>
      <c r="BG8" s="12" t="str">
        <f t="shared" si="11"/>
        <v/>
      </c>
      <c r="BH8" s="12" t="str">
        <f t="shared" si="12"/>
        <v/>
      </c>
      <c r="BI8" s="12" t="str">
        <f t="shared" si="13"/>
        <v/>
      </c>
      <c r="BJ8" s="12" t="str">
        <f t="shared" si="14"/>
        <v/>
      </c>
      <c r="BK8" s="12" t="str">
        <f t="shared" si="15"/>
        <v/>
      </c>
      <c r="BL8" s="12" t="str">
        <f t="shared" si="16"/>
        <v/>
      </c>
      <c r="BM8" s="12" t="str">
        <f t="shared" si="17"/>
        <v/>
      </c>
      <c r="BN8" s="12" t="str">
        <f t="shared" si="18"/>
        <v/>
      </c>
      <c r="BO8" s="46" t="str">
        <f t="shared" si="23"/>
        <v>N/A</v>
      </c>
      <c r="BP8" s="46" t="str">
        <f t="shared" si="24"/>
        <v>N/A</v>
      </c>
      <c r="BQ8" s="43" t="str">
        <f t="shared" si="25"/>
        <v>NM_004333</v>
      </c>
      <c r="BR8" s="44" t="s">
        <v>23</v>
      </c>
      <c r="BS8" s="47" t="str">
        <f t="shared" si="26"/>
        <v/>
      </c>
      <c r="BT8" s="47" t="str">
        <f t="shared" si="27"/>
        <v/>
      </c>
      <c r="BU8" s="47" t="str">
        <f t="shared" si="28"/>
        <v/>
      </c>
      <c r="BV8" s="47" t="str">
        <f t="shared" si="29"/>
        <v/>
      </c>
      <c r="BW8" s="47" t="str">
        <f t="shared" si="30"/>
        <v/>
      </c>
      <c r="BX8" s="47" t="str">
        <f t="shared" si="31"/>
        <v/>
      </c>
      <c r="BY8" s="47" t="str">
        <f t="shared" si="32"/>
        <v/>
      </c>
      <c r="BZ8" s="47" t="str">
        <f t="shared" si="33"/>
        <v/>
      </c>
      <c r="CA8" s="47" t="str">
        <f t="shared" si="34"/>
        <v/>
      </c>
      <c r="CB8" s="47" t="str">
        <f t="shared" si="35"/>
        <v/>
      </c>
      <c r="CC8" s="47" t="str">
        <f t="shared" si="36"/>
        <v/>
      </c>
      <c r="CD8" s="47" t="str">
        <f t="shared" si="37"/>
        <v/>
      </c>
      <c r="CE8" s="47" t="str">
        <f t="shared" si="38"/>
        <v/>
      </c>
      <c r="CF8" s="47" t="str">
        <f t="shared" si="39"/>
        <v/>
      </c>
      <c r="CG8" s="47" t="str">
        <f t="shared" si="40"/>
        <v/>
      </c>
      <c r="CH8" s="47" t="str">
        <f t="shared" si="41"/>
        <v/>
      </c>
      <c r="CI8" s="47" t="str">
        <f t="shared" si="42"/>
        <v/>
      </c>
      <c r="CJ8" s="47" t="str">
        <f t="shared" si="43"/>
        <v/>
      </c>
      <c r="CK8" s="47" t="str">
        <f t="shared" si="44"/>
        <v/>
      </c>
      <c r="CL8" s="47" t="str">
        <f t="shared" si="45"/>
        <v/>
      </c>
    </row>
    <row r="9" spans="1:90" ht="12" customHeight="1">
      <c r="A9" s="11" t="str">
        <f>'Gene Table'!C8</f>
        <v>NM_005957</v>
      </c>
      <c r="B9" s="11" t="s">
        <v>27</v>
      </c>
      <c r="C9" s="12" t="str">
        <f>IF('Test Sample Data'!C8="","",IF(SUM('Test Sample Data'!C$3:C$98)&gt;10,IF(AND(ISNUMBER('Test Sample Data'!C8),'Test Sample Data'!C8&lt;35,'Test Sample Data'!C8&gt;0),'Test Sample Data'!C8,35),""))</f>
        <v/>
      </c>
      <c r="D9" s="12" t="str">
        <f>IF('Test Sample Data'!D8="","",IF(SUM('Test Sample Data'!D$3:D$98)&gt;10,IF(AND(ISNUMBER('Test Sample Data'!D8),'Test Sample Data'!D8&lt;35,'Test Sample Data'!D8&gt;0),'Test Sample Data'!D8,35),""))</f>
        <v/>
      </c>
      <c r="E9" s="12" t="str">
        <f>IF('Test Sample Data'!E8="","",IF(SUM('Test Sample Data'!E$3:E$98)&gt;10,IF(AND(ISNUMBER('Test Sample Data'!E8),'Test Sample Data'!E8&lt;35,'Test Sample Data'!E8&gt;0),'Test Sample Data'!E8,35),""))</f>
        <v/>
      </c>
      <c r="F9" s="12" t="str">
        <f>IF('Test Sample Data'!F8="","",IF(SUM('Test Sample Data'!F$3:F$98)&gt;10,IF(AND(ISNUMBER('Test Sample Data'!F8),'Test Sample Data'!F8&lt;35,'Test Sample Data'!F8&gt;0),'Test Sample Data'!F8,35),""))</f>
        <v/>
      </c>
      <c r="G9" s="12" t="str">
        <f>IF('Test Sample Data'!G8="","",IF(SUM('Test Sample Data'!G$3:G$98)&gt;10,IF(AND(ISNUMBER('Test Sample Data'!G8),'Test Sample Data'!G8&lt;35,'Test Sample Data'!G8&gt;0),'Test Sample Data'!G8,35),""))</f>
        <v/>
      </c>
      <c r="H9" s="12" t="str">
        <f>IF('Test Sample Data'!H8="","",IF(SUM('Test Sample Data'!H$3:H$98)&gt;10,IF(AND(ISNUMBER('Test Sample Data'!H8),'Test Sample Data'!H8&lt;35,'Test Sample Data'!H8&gt;0),'Test Sample Data'!H8,35),""))</f>
        <v/>
      </c>
      <c r="I9" s="12" t="str">
        <f>IF('Test Sample Data'!I8="","",IF(SUM('Test Sample Data'!I$3:I$98)&gt;10,IF(AND(ISNUMBER('Test Sample Data'!I8),'Test Sample Data'!I8&lt;35,'Test Sample Data'!I8&gt;0),'Test Sample Data'!I8,35),""))</f>
        <v/>
      </c>
      <c r="J9" s="12" t="str">
        <f>IF('Test Sample Data'!J8="","",IF(SUM('Test Sample Data'!J$3:J$98)&gt;10,IF(AND(ISNUMBER('Test Sample Data'!J8),'Test Sample Data'!J8&lt;35,'Test Sample Data'!J8&gt;0),'Test Sample Data'!J8,35),""))</f>
        <v/>
      </c>
      <c r="K9" s="12" t="str">
        <f>IF('Test Sample Data'!K8="","",IF(SUM('Test Sample Data'!K$3:K$98)&gt;10,IF(AND(ISNUMBER('Test Sample Data'!K8),'Test Sample Data'!K8&lt;35,'Test Sample Data'!K8&gt;0),'Test Sample Data'!K8,35),""))</f>
        <v/>
      </c>
      <c r="L9" s="12" t="str">
        <f>IF('Test Sample Data'!L8="","",IF(SUM('Test Sample Data'!L$3:L$98)&gt;10,IF(AND(ISNUMBER('Test Sample Data'!L8),'Test Sample Data'!L8&lt;35,'Test Sample Data'!L8&gt;0),'Test Sample Data'!L8,35),""))</f>
        <v/>
      </c>
      <c r="M9" s="12" t="str">
        <f>'Gene Table'!C8</f>
        <v>NM_005957</v>
      </c>
      <c r="N9" s="12" t="s">
        <v>27</v>
      </c>
      <c r="O9" s="12" t="str">
        <f>IF('Control Sample Data'!C8="","",IF(SUM('Control Sample Data'!C$3:C$98)&gt;10,IF(AND(ISNUMBER('Control Sample Data'!C8),'Control Sample Data'!C8&lt;35,'Control Sample Data'!C8&gt;0),'Control Sample Data'!C8,35),""))</f>
        <v/>
      </c>
      <c r="P9" s="12" t="str">
        <f>IF('Control Sample Data'!D8="","",IF(SUM('Control Sample Data'!D$3:D$98)&gt;10,IF(AND(ISNUMBER('Control Sample Data'!D8),'Control Sample Data'!D8&lt;35,'Control Sample Data'!D8&gt;0),'Control Sample Data'!D8,35),""))</f>
        <v/>
      </c>
      <c r="Q9" s="12" t="str">
        <f>IF('Control Sample Data'!E8="","",IF(SUM('Control Sample Data'!E$3:E$98)&gt;10,IF(AND(ISNUMBER('Control Sample Data'!E8),'Control Sample Data'!E8&lt;35,'Control Sample Data'!E8&gt;0),'Control Sample Data'!E8,35),""))</f>
        <v/>
      </c>
      <c r="R9" s="12" t="str">
        <f>IF('Control Sample Data'!F8="","",IF(SUM('Control Sample Data'!F$3:F$98)&gt;10,IF(AND(ISNUMBER('Control Sample Data'!F8),'Control Sample Data'!F8&lt;35,'Control Sample Data'!F8&gt;0),'Control Sample Data'!F8,35),""))</f>
        <v/>
      </c>
      <c r="S9" s="12" t="str">
        <f>IF('Control Sample Data'!G8="","",IF(SUM('Control Sample Data'!G$3:G$98)&gt;10,IF(AND(ISNUMBER('Control Sample Data'!G8),'Control Sample Data'!G8&lt;35,'Control Sample Data'!G8&gt;0),'Control Sample Data'!G8,35),""))</f>
        <v/>
      </c>
      <c r="T9" s="12" t="str">
        <f>IF('Control Sample Data'!H8="","",IF(SUM('Control Sample Data'!H$3:H$98)&gt;10,IF(AND(ISNUMBER('Control Sample Data'!H8),'Control Sample Data'!H8&lt;35,'Control Sample Data'!H8&gt;0),'Control Sample Data'!H8,35),""))</f>
        <v/>
      </c>
      <c r="U9" s="12" t="str">
        <f>IF('Control Sample Data'!I8="","",IF(SUM('Control Sample Data'!I$3:I$98)&gt;10,IF(AND(ISNUMBER('Control Sample Data'!I8),'Control Sample Data'!I8&lt;35,'Control Sample Data'!I8&gt;0),'Control Sample Data'!I8,35),""))</f>
        <v/>
      </c>
      <c r="V9" s="12" t="str">
        <f>IF('Control Sample Data'!J8="","",IF(SUM('Control Sample Data'!J$3:J$98)&gt;10,IF(AND(ISNUMBER('Control Sample Data'!J8),'Control Sample Data'!J8&lt;35,'Control Sample Data'!J8&gt;0),'Control Sample Data'!J8,35),""))</f>
        <v/>
      </c>
      <c r="W9" s="12" t="str">
        <f>IF('Control Sample Data'!K8="","",IF(SUM('Control Sample Data'!K$3:K$98)&gt;10,IF(AND(ISNUMBER('Control Sample Data'!K8),'Control Sample Data'!K8&lt;35,'Control Sample Data'!K8&gt;0),'Control Sample Data'!K8,35),""))</f>
        <v/>
      </c>
      <c r="X9" s="12" t="str">
        <f>IF('Control Sample Data'!L8="","",IF(SUM('Control Sample Data'!L$3:L$98)&gt;10,IF(AND(ISNUMBER('Control Sample Data'!L8),'Control Sample Data'!L8&lt;35,'Control Sample Data'!L8&gt;0),'Control Sample Data'!L8,35),""))</f>
        <v/>
      </c>
      <c r="Y9" s="24" t="str">
        <f>IF(ISERROR(VLOOKUP('Choose Housekeeping Genes'!$A8,Calculations!$A$4:$L$99,3,0)),"",VLOOKUP('Choose Housekeeping Genes'!$A8,Calculations!$A$4:$L$99,3,0))</f>
        <v/>
      </c>
      <c r="Z9" s="25" t="str">
        <f>IF(ISERROR(VLOOKUP('Choose Housekeeping Genes'!$A8,Calculations!$A$4:$L$99,4,0)),"",VLOOKUP('Choose Housekeeping Genes'!$A8,Calculations!$A$4:$L$99,4,0))</f>
        <v/>
      </c>
      <c r="AA9" s="25" t="str">
        <f>IF(ISERROR(VLOOKUP('Choose Housekeeping Genes'!$A8,Calculations!$A$4:$L$99,5,0)),"",VLOOKUP('Choose Housekeeping Genes'!$A8,Calculations!$A$4:$L$99,5,0))</f>
        <v/>
      </c>
      <c r="AB9" s="25" t="str">
        <f>IF(ISERROR(VLOOKUP('Choose Housekeeping Genes'!$A8,Calculations!$A$4:$L$99,6,0)),"",VLOOKUP('Choose Housekeeping Genes'!$A8,Calculations!$A$4:$L$99,6,0))</f>
        <v/>
      </c>
      <c r="AC9" s="25" t="str">
        <f>IF(ISERROR(VLOOKUP('Choose Housekeeping Genes'!$A8,Calculations!$A$4:$L$99,7,0)),"",VLOOKUP('Choose Housekeeping Genes'!$A8,Calculations!$A$4:$L$99,7,0))</f>
        <v/>
      </c>
      <c r="AD9" s="25" t="str">
        <f>IF(ISERROR(VLOOKUP('Choose Housekeeping Genes'!$A8,Calculations!$A$4:$L$99,8,0)),"",VLOOKUP('Choose Housekeeping Genes'!$A8,Calculations!$A$4:$L$99,8,0))</f>
        <v/>
      </c>
      <c r="AE9" s="25" t="str">
        <f>IF(ISERROR(VLOOKUP('Choose Housekeeping Genes'!$A8,Calculations!$A$4:$L$99,9,0)),"",VLOOKUP('Choose Housekeeping Genes'!$A8,Calculations!$A$4:$L$99,9,0))</f>
        <v/>
      </c>
      <c r="AF9" s="25" t="str">
        <f>IF(ISERROR(VLOOKUP('Choose Housekeeping Genes'!$A8,Calculations!$A$4:$L$99,10,0)),"",VLOOKUP('Choose Housekeeping Genes'!$A8,Calculations!$A$4:$L$99,10,0))</f>
        <v/>
      </c>
      <c r="AG9" s="25" t="str">
        <f>IF(ISERROR(VLOOKUP('Choose Housekeeping Genes'!$A8,Calculations!$A$4:$L$99,11,0)),"",VLOOKUP('Choose Housekeeping Genes'!$A8,Calculations!$A$4:$L$99,11,0))</f>
        <v/>
      </c>
      <c r="AH9" s="37" t="str">
        <f>IF(ISERROR(VLOOKUP('Choose Housekeeping Genes'!$A8,Calculations!$A$4:$M$99,12,0)),"",VLOOKUP('Choose Housekeeping Genes'!$A8,Calculations!$A$4:$M$99,12,0))</f>
        <v/>
      </c>
      <c r="AI9" s="24" t="str">
        <f>IF(ISERROR(VLOOKUP('Choose Housekeeping Genes'!$A8,Calculations!$A$4:$AA$99,15,0)),"",VLOOKUP('Choose Housekeeping Genes'!$A8,Calculations!$A$4:$AA$99,15,0))</f>
        <v/>
      </c>
      <c r="AJ9" s="25" t="str">
        <f>IF(ISERROR(VLOOKUP('Choose Housekeeping Genes'!$A8,Calculations!$A$4:$AA$99,16,0)),"",VLOOKUP('Choose Housekeeping Genes'!$A8,Calculations!$A$4:$AA$99,16,0))</f>
        <v/>
      </c>
      <c r="AK9" s="25" t="str">
        <f>IF(ISERROR(VLOOKUP('Choose Housekeeping Genes'!$A8,Calculations!$A$4:$AA$99,17,0)),"",VLOOKUP('Choose Housekeeping Genes'!$A8,Calculations!$A$4:$AA$99,17,0))</f>
        <v/>
      </c>
      <c r="AL9" s="25" t="str">
        <f>IF(ISERROR(VLOOKUP('Choose Housekeeping Genes'!$A8,Calculations!$A$4:$AA$99,18,0)),"",VLOOKUP('Choose Housekeeping Genes'!$A8,Calculations!$A$4:$AA$99,18,0))</f>
        <v/>
      </c>
      <c r="AM9" s="25" t="str">
        <f>IF(ISERROR(VLOOKUP('Choose Housekeeping Genes'!$A8,Calculations!$A$4:$AA$99,19,0)),"",VLOOKUP('Choose Housekeeping Genes'!$A8,Calculations!$A$4:$AA$99,19,0))</f>
        <v/>
      </c>
      <c r="AN9" s="25" t="str">
        <f>IF(ISERROR(VLOOKUP('Choose Housekeeping Genes'!$A8,Calculations!$A$4:$AA$99,20,0)),"",VLOOKUP('Choose Housekeeping Genes'!$A8,Calculations!$A$4:$AA$99,20,0))</f>
        <v/>
      </c>
      <c r="AO9" s="25" t="str">
        <f>IF(ISERROR(VLOOKUP('Choose Housekeeping Genes'!$A8,Calculations!$A$4:$AA$99,21,0)),"",VLOOKUP('Choose Housekeeping Genes'!$A8,Calculations!$A$4:$AA$99,21,0))</f>
        <v/>
      </c>
      <c r="AP9" s="25" t="str">
        <f>IF(ISERROR(VLOOKUP('Choose Housekeeping Genes'!$A8,Calculations!$A$4:$AA$99,22,0)),"",VLOOKUP('Choose Housekeeping Genes'!$A8,Calculations!$A$4:$AA$99,22,0))</f>
        <v/>
      </c>
      <c r="AQ9" s="25" t="str">
        <f>IF(ISERROR(VLOOKUP('Choose Housekeeping Genes'!$A8,Calculations!$A$4:$AA$99,23,0)),"",VLOOKUP('Choose Housekeeping Genes'!$A8,Calculations!$A$4:$AA$99,23,0))</f>
        <v/>
      </c>
      <c r="AR9" s="37" t="str">
        <f>IF(ISERROR(VLOOKUP('Choose Housekeeping Genes'!$A8,Calculations!$A$4:$AA$99,24,0)),"",VLOOKUP('Choose Housekeeping Genes'!$A8,Calculations!$A$4:$AA$99,24,0))</f>
        <v/>
      </c>
      <c r="AS9" s="43" t="str">
        <f t="shared" si="21"/>
        <v>NM_005957</v>
      </c>
      <c r="AT9" s="44" t="s">
        <v>27</v>
      </c>
      <c r="AU9" s="12" t="str">
        <f t="shared" si="22"/>
        <v/>
      </c>
      <c r="AV9" s="12" t="str">
        <f t="shared" si="0"/>
        <v/>
      </c>
      <c r="AW9" s="12" t="str">
        <f t="shared" si="1"/>
        <v/>
      </c>
      <c r="AX9" s="12" t="str">
        <f t="shared" si="2"/>
        <v/>
      </c>
      <c r="AY9" s="12" t="str">
        <f t="shared" si="3"/>
        <v/>
      </c>
      <c r="AZ9" s="12" t="str">
        <f t="shared" si="4"/>
        <v/>
      </c>
      <c r="BA9" s="12" t="str">
        <f t="shared" si="5"/>
        <v/>
      </c>
      <c r="BB9" s="12" t="str">
        <f t="shared" si="6"/>
        <v/>
      </c>
      <c r="BC9" s="12" t="str">
        <f t="shared" si="7"/>
        <v/>
      </c>
      <c r="BD9" s="12" t="str">
        <f t="shared" si="8"/>
        <v/>
      </c>
      <c r="BE9" s="12" t="str">
        <f t="shared" si="9"/>
        <v/>
      </c>
      <c r="BF9" s="12" t="str">
        <f t="shared" si="10"/>
        <v/>
      </c>
      <c r="BG9" s="12" t="str">
        <f t="shared" si="11"/>
        <v/>
      </c>
      <c r="BH9" s="12" t="str">
        <f t="shared" si="12"/>
        <v/>
      </c>
      <c r="BI9" s="12" t="str">
        <f t="shared" si="13"/>
        <v/>
      </c>
      <c r="BJ9" s="12" t="str">
        <f t="shared" si="14"/>
        <v/>
      </c>
      <c r="BK9" s="12" t="str">
        <f t="shared" si="15"/>
        <v/>
      </c>
      <c r="BL9" s="12" t="str">
        <f t="shared" si="16"/>
        <v/>
      </c>
      <c r="BM9" s="12" t="str">
        <f t="shared" si="17"/>
        <v/>
      </c>
      <c r="BN9" s="12" t="str">
        <f t="shared" si="18"/>
        <v/>
      </c>
      <c r="BO9" s="46" t="str">
        <f t="shared" si="23"/>
        <v>N/A</v>
      </c>
      <c r="BP9" s="46" t="str">
        <f t="shared" si="24"/>
        <v>N/A</v>
      </c>
      <c r="BQ9" s="43" t="str">
        <f t="shared" si="25"/>
        <v>NM_005957</v>
      </c>
      <c r="BR9" s="44" t="s">
        <v>27</v>
      </c>
      <c r="BS9" s="47" t="str">
        <f t="shared" si="26"/>
        <v/>
      </c>
      <c r="BT9" s="47" t="str">
        <f t="shared" si="27"/>
        <v/>
      </c>
      <c r="BU9" s="47" t="str">
        <f t="shared" si="28"/>
        <v/>
      </c>
      <c r="BV9" s="47" t="str">
        <f t="shared" si="29"/>
        <v/>
      </c>
      <c r="BW9" s="47" t="str">
        <f t="shared" si="30"/>
        <v/>
      </c>
      <c r="BX9" s="47" t="str">
        <f t="shared" si="31"/>
        <v/>
      </c>
      <c r="BY9" s="47" t="str">
        <f t="shared" si="32"/>
        <v/>
      </c>
      <c r="BZ9" s="47" t="str">
        <f t="shared" si="33"/>
        <v/>
      </c>
      <c r="CA9" s="47" t="str">
        <f t="shared" si="34"/>
        <v/>
      </c>
      <c r="CB9" s="47" t="str">
        <f t="shared" si="35"/>
        <v/>
      </c>
      <c r="CC9" s="47" t="str">
        <f t="shared" si="36"/>
        <v/>
      </c>
      <c r="CD9" s="47" t="str">
        <f t="shared" si="37"/>
        <v/>
      </c>
      <c r="CE9" s="47" t="str">
        <f t="shared" si="38"/>
        <v/>
      </c>
      <c r="CF9" s="47" t="str">
        <f t="shared" si="39"/>
        <v/>
      </c>
      <c r="CG9" s="47" t="str">
        <f t="shared" si="40"/>
        <v/>
      </c>
      <c r="CH9" s="47" t="str">
        <f t="shared" si="41"/>
        <v/>
      </c>
      <c r="CI9" s="47" t="str">
        <f t="shared" si="42"/>
        <v/>
      </c>
      <c r="CJ9" s="47" t="str">
        <f t="shared" si="43"/>
        <v/>
      </c>
      <c r="CK9" s="47" t="str">
        <f t="shared" si="44"/>
        <v/>
      </c>
      <c r="CL9" s="47" t="str">
        <f t="shared" si="45"/>
        <v/>
      </c>
    </row>
    <row r="10" spans="1:90" ht="12.75">
      <c r="A10" s="11" t="str">
        <f>'Gene Table'!C9</f>
        <v>NM_000594</v>
      </c>
      <c r="B10" s="11" t="s">
        <v>31</v>
      </c>
      <c r="C10" s="12" t="str">
        <f>IF('Test Sample Data'!C9="","",IF(SUM('Test Sample Data'!C$3:C$98)&gt;10,IF(AND(ISNUMBER('Test Sample Data'!C9),'Test Sample Data'!C9&lt;35,'Test Sample Data'!C9&gt;0),'Test Sample Data'!C9,35),""))</f>
        <v/>
      </c>
      <c r="D10" s="12" t="str">
        <f>IF('Test Sample Data'!D9="","",IF(SUM('Test Sample Data'!D$3:D$98)&gt;10,IF(AND(ISNUMBER('Test Sample Data'!D9),'Test Sample Data'!D9&lt;35,'Test Sample Data'!D9&gt;0),'Test Sample Data'!D9,35),""))</f>
        <v/>
      </c>
      <c r="E10" s="12" t="str">
        <f>IF('Test Sample Data'!E9="","",IF(SUM('Test Sample Data'!E$3:E$98)&gt;10,IF(AND(ISNUMBER('Test Sample Data'!E9),'Test Sample Data'!E9&lt;35,'Test Sample Data'!E9&gt;0),'Test Sample Data'!E9,35),""))</f>
        <v/>
      </c>
      <c r="F10" s="12" t="str">
        <f>IF('Test Sample Data'!F9="","",IF(SUM('Test Sample Data'!F$3:F$98)&gt;10,IF(AND(ISNUMBER('Test Sample Data'!F9),'Test Sample Data'!F9&lt;35,'Test Sample Data'!F9&gt;0),'Test Sample Data'!F9,35),""))</f>
        <v/>
      </c>
      <c r="G10" s="12" t="str">
        <f>IF('Test Sample Data'!G9="","",IF(SUM('Test Sample Data'!G$3:G$98)&gt;10,IF(AND(ISNUMBER('Test Sample Data'!G9),'Test Sample Data'!G9&lt;35,'Test Sample Data'!G9&gt;0),'Test Sample Data'!G9,35),""))</f>
        <v/>
      </c>
      <c r="H10" s="12" t="str">
        <f>IF('Test Sample Data'!H9="","",IF(SUM('Test Sample Data'!H$3:H$98)&gt;10,IF(AND(ISNUMBER('Test Sample Data'!H9),'Test Sample Data'!H9&lt;35,'Test Sample Data'!H9&gt;0),'Test Sample Data'!H9,35),""))</f>
        <v/>
      </c>
      <c r="I10" s="12" t="str">
        <f>IF('Test Sample Data'!I9="","",IF(SUM('Test Sample Data'!I$3:I$98)&gt;10,IF(AND(ISNUMBER('Test Sample Data'!I9),'Test Sample Data'!I9&lt;35,'Test Sample Data'!I9&gt;0),'Test Sample Data'!I9,35),""))</f>
        <v/>
      </c>
      <c r="J10" s="12" t="str">
        <f>IF('Test Sample Data'!J9="","",IF(SUM('Test Sample Data'!J$3:J$98)&gt;10,IF(AND(ISNUMBER('Test Sample Data'!J9),'Test Sample Data'!J9&lt;35,'Test Sample Data'!J9&gt;0),'Test Sample Data'!J9,35),""))</f>
        <v/>
      </c>
      <c r="K10" s="12" t="str">
        <f>IF('Test Sample Data'!K9="","",IF(SUM('Test Sample Data'!K$3:K$98)&gt;10,IF(AND(ISNUMBER('Test Sample Data'!K9),'Test Sample Data'!K9&lt;35,'Test Sample Data'!K9&gt;0),'Test Sample Data'!K9,35),""))</f>
        <v/>
      </c>
      <c r="L10" s="12" t="str">
        <f>IF('Test Sample Data'!L9="","",IF(SUM('Test Sample Data'!L$3:L$98)&gt;10,IF(AND(ISNUMBER('Test Sample Data'!L9),'Test Sample Data'!L9&lt;35,'Test Sample Data'!L9&gt;0),'Test Sample Data'!L9,35),""))</f>
        <v/>
      </c>
      <c r="M10" s="12" t="str">
        <f>'Gene Table'!C9</f>
        <v>NM_000594</v>
      </c>
      <c r="N10" s="12" t="s">
        <v>31</v>
      </c>
      <c r="O10" s="12" t="str">
        <f>IF('Control Sample Data'!C9="","",IF(SUM('Control Sample Data'!C$3:C$98)&gt;10,IF(AND(ISNUMBER('Control Sample Data'!C9),'Control Sample Data'!C9&lt;35,'Control Sample Data'!C9&gt;0),'Control Sample Data'!C9,35),""))</f>
        <v/>
      </c>
      <c r="P10" s="12" t="str">
        <f>IF('Control Sample Data'!D9="","",IF(SUM('Control Sample Data'!D$3:D$98)&gt;10,IF(AND(ISNUMBER('Control Sample Data'!D9),'Control Sample Data'!D9&lt;35,'Control Sample Data'!D9&gt;0),'Control Sample Data'!D9,35),""))</f>
        <v/>
      </c>
      <c r="Q10" s="12" t="str">
        <f>IF('Control Sample Data'!E9="","",IF(SUM('Control Sample Data'!E$3:E$98)&gt;10,IF(AND(ISNUMBER('Control Sample Data'!E9),'Control Sample Data'!E9&lt;35,'Control Sample Data'!E9&gt;0),'Control Sample Data'!E9,35),""))</f>
        <v/>
      </c>
      <c r="R10" s="12" t="str">
        <f>IF('Control Sample Data'!F9="","",IF(SUM('Control Sample Data'!F$3:F$98)&gt;10,IF(AND(ISNUMBER('Control Sample Data'!F9),'Control Sample Data'!F9&lt;35,'Control Sample Data'!F9&gt;0),'Control Sample Data'!F9,35),""))</f>
        <v/>
      </c>
      <c r="S10" s="12" t="str">
        <f>IF('Control Sample Data'!G9="","",IF(SUM('Control Sample Data'!G$3:G$98)&gt;10,IF(AND(ISNUMBER('Control Sample Data'!G9),'Control Sample Data'!G9&lt;35,'Control Sample Data'!G9&gt;0),'Control Sample Data'!G9,35),""))</f>
        <v/>
      </c>
      <c r="T10" s="12" t="str">
        <f>IF('Control Sample Data'!H9="","",IF(SUM('Control Sample Data'!H$3:H$98)&gt;10,IF(AND(ISNUMBER('Control Sample Data'!H9),'Control Sample Data'!H9&lt;35,'Control Sample Data'!H9&gt;0),'Control Sample Data'!H9,35),""))</f>
        <v/>
      </c>
      <c r="U10" s="12" t="str">
        <f>IF('Control Sample Data'!I9="","",IF(SUM('Control Sample Data'!I$3:I$98)&gt;10,IF(AND(ISNUMBER('Control Sample Data'!I9),'Control Sample Data'!I9&lt;35,'Control Sample Data'!I9&gt;0),'Control Sample Data'!I9,35),""))</f>
        <v/>
      </c>
      <c r="V10" s="12" t="str">
        <f>IF('Control Sample Data'!J9="","",IF(SUM('Control Sample Data'!J$3:J$98)&gt;10,IF(AND(ISNUMBER('Control Sample Data'!J9),'Control Sample Data'!J9&lt;35,'Control Sample Data'!J9&gt;0),'Control Sample Data'!J9,35),""))</f>
        <v/>
      </c>
      <c r="W10" s="12" t="str">
        <f>IF('Control Sample Data'!K9="","",IF(SUM('Control Sample Data'!K$3:K$98)&gt;10,IF(AND(ISNUMBER('Control Sample Data'!K9),'Control Sample Data'!K9&lt;35,'Control Sample Data'!K9&gt;0),'Control Sample Data'!K9,35),""))</f>
        <v/>
      </c>
      <c r="X10" s="12" t="str">
        <f>IF('Control Sample Data'!L9="","",IF(SUM('Control Sample Data'!L$3:L$98)&gt;10,IF(AND(ISNUMBER('Control Sample Data'!L9),'Control Sample Data'!L9&lt;35,'Control Sample Data'!L9&gt;0),'Control Sample Data'!L9,35),""))</f>
        <v/>
      </c>
      <c r="Y10" s="24" t="str">
        <f>IF(ISERROR(VLOOKUP('Choose Housekeeping Genes'!$A9,Calculations!$A$4:$L$99,3,0)),"",VLOOKUP('Choose Housekeeping Genes'!$A9,Calculations!$A$4:$L$99,3,0))</f>
        <v/>
      </c>
      <c r="Z10" s="25" t="str">
        <f>IF(ISERROR(VLOOKUP('Choose Housekeeping Genes'!$A9,Calculations!$A$4:$L$99,4,0)),"",VLOOKUP('Choose Housekeeping Genes'!$A9,Calculations!$A$4:$L$99,4,0))</f>
        <v/>
      </c>
      <c r="AA10" s="25" t="str">
        <f>IF(ISERROR(VLOOKUP('Choose Housekeeping Genes'!$A9,Calculations!$A$4:$L$99,5,0)),"",VLOOKUP('Choose Housekeeping Genes'!$A9,Calculations!$A$4:$L$99,5,0))</f>
        <v/>
      </c>
      <c r="AB10" s="25" t="str">
        <f>IF(ISERROR(VLOOKUP('Choose Housekeeping Genes'!$A9,Calculations!$A$4:$L$99,6,0)),"",VLOOKUP('Choose Housekeeping Genes'!$A9,Calculations!$A$4:$L$99,6,0))</f>
        <v/>
      </c>
      <c r="AC10" s="25" t="str">
        <f>IF(ISERROR(VLOOKUP('Choose Housekeeping Genes'!$A9,Calculations!$A$4:$L$99,7,0)),"",VLOOKUP('Choose Housekeeping Genes'!$A9,Calculations!$A$4:$L$99,7,0))</f>
        <v/>
      </c>
      <c r="AD10" s="25" t="str">
        <f>IF(ISERROR(VLOOKUP('Choose Housekeeping Genes'!$A9,Calculations!$A$4:$L$99,8,0)),"",VLOOKUP('Choose Housekeeping Genes'!$A9,Calculations!$A$4:$L$99,8,0))</f>
        <v/>
      </c>
      <c r="AE10" s="25" t="str">
        <f>IF(ISERROR(VLOOKUP('Choose Housekeeping Genes'!$A9,Calculations!$A$4:$L$99,9,0)),"",VLOOKUP('Choose Housekeeping Genes'!$A9,Calculations!$A$4:$L$99,9,0))</f>
        <v/>
      </c>
      <c r="AF10" s="25" t="str">
        <f>IF(ISERROR(VLOOKUP('Choose Housekeeping Genes'!$A9,Calculations!$A$4:$L$99,10,0)),"",VLOOKUP('Choose Housekeeping Genes'!$A9,Calculations!$A$4:$L$99,10,0))</f>
        <v/>
      </c>
      <c r="AG10" s="25" t="str">
        <f>IF(ISERROR(VLOOKUP('Choose Housekeeping Genes'!$A9,Calculations!$A$4:$L$99,11,0)),"",VLOOKUP('Choose Housekeeping Genes'!$A9,Calculations!$A$4:$L$99,11,0))</f>
        <v/>
      </c>
      <c r="AH10" s="37" t="str">
        <f>IF(ISERROR(VLOOKUP('Choose Housekeeping Genes'!$A9,Calculations!$A$4:$M$99,12,0)),"",VLOOKUP('Choose Housekeeping Genes'!$A9,Calculations!$A$4:$M$99,12,0))</f>
        <v/>
      </c>
      <c r="AI10" s="24" t="str">
        <f>IF(ISERROR(VLOOKUP('Choose Housekeeping Genes'!$A9,Calculations!$A$4:$AA$99,15,0)),"",VLOOKUP('Choose Housekeeping Genes'!$A9,Calculations!$A$4:$AA$99,15,0))</f>
        <v/>
      </c>
      <c r="AJ10" s="25" t="str">
        <f>IF(ISERROR(VLOOKUP('Choose Housekeeping Genes'!$A9,Calculations!$A$4:$AA$99,16,0)),"",VLOOKUP('Choose Housekeeping Genes'!$A9,Calculations!$A$4:$AA$99,16,0))</f>
        <v/>
      </c>
      <c r="AK10" s="25" t="str">
        <f>IF(ISERROR(VLOOKUP('Choose Housekeeping Genes'!$A9,Calculations!$A$4:$AA$99,17,0)),"",VLOOKUP('Choose Housekeeping Genes'!$A9,Calculations!$A$4:$AA$99,17,0))</f>
        <v/>
      </c>
      <c r="AL10" s="25" t="str">
        <f>IF(ISERROR(VLOOKUP('Choose Housekeeping Genes'!$A9,Calculations!$A$4:$AA$99,18,0)),"",VLOOKUP('Choose Housekeeping Genes'!$A9,Calculations!$A$4:$AA$99,18,0))</f>
        <v/>
      </c>
      <c r="AM10" s="25" t="str">
        <f>IF(ISERROR(VLOOKUP('Choose Housekeeping Genes'!$A9,Calculations!$A$4:$AA$99,19,0)),"",VLOOKUP('Choose Housekeeping Genes'!$A9,Calculations!$A$4:$AA$99,19,0))</f>
        <v/>
      </c>
      <c r="AN10" s="25" t="str">
        <f>IF(ISERROR(VLOOKUP('Choose Housekeeping Genes'!$A9,Calculations!$A$4:$AA$99,20,0)),"",VLOOKUP('Choose Housekeeping Genes'!$A9,Calculations!$A$4:$AA$99,20,0))</f>
        <v/>
      </c>
      <c r="AO10" s="25" t="str">
        <f>IF(ISERROR(VLOOKUP('Choose Housekeeping Genes'!$A9,Calculations!$A$4:$AA$99,21,0)),"",VLOOKUP('Choose Housekeeping Genes'!$A9,Calculations!$A$4:$AA$99,21,0))</f>
        <v/>
      </c>
      <c r="AP10" s="25" t="str">
        <f>IF(ISERROR(VLOOKUP('Choose Housekeeping Genes'!$A9,Calculations!$A$4:$AA$99,22,0)),"",VLOOKUP('Choose Housekeeping Genes'!$A9,Calculations!$A$4:$AA$99,22,0))</f>
        <v/>
      </c>
      <c r="AQ10" s="25" t="str">
        <f>IF(ISERROR(VLOOKUP('Choose Housekeeping Genes'!$A9,Calculations!$A$4:$AA$99,23,0)),"",VLOOKUP('Choose Housekeeping Genes'!$A9,Calculations!$A$4:$AA$99,23,0))</f>
        <v/>
      </c>
      <c r="AR10" s="37" t="str">
        <f>IF(ISERROR(VLOOKUP('Choose Housekeeping Genes'!$A9,Calculations!$A$4:$AA$99,24,0)),"",VLOOKUP('Choose Housekeeping Genes'!$A9,Calculations!$A$4:$AA$99,24,0))</f>
        <v/>
      </c>
      <c r="AS10" s="43" t="str">
        <f t="shared" si="21"/>
        <v>NM_000594</v>
      </c>
      <c r="AT10" s="44" t="s">
        <v>31</v>
      </c>
      <c r="AU10" s="12" t="str">
        <f t="shared" si="22"/>
        <v/>
      </c>
      <c r="AV10" s="12" t="str">
        <f t="shared" si="0"/>
        <v/>
      </c>
      <c r="AW10" s="12" t="str">
        <f t="shared" si="1"/>
        <v/>
      </c>
      <c r="AX10" s="12" t="str">
        <f t="shared" si="2"/>
        <v/>
      </c>
      <c r="AY10" s="12" t="str">
        <f t="shared" si="3"/>
        <v/>
      </c>
      <c r="AZ10" s="12" t="str">
        <f t="shared" si="4"/>
        <v/>
      </c>
      <c r="BA10" s="12" t="str">
        <f t="shared" si="5"/>
        <v/>
      </c>
      <c r="BB10" s="12" t="str">
        <f t="shared" si="6"/>
        <v/>
      </c>
      <c r="BC10" s="12" t="str">
        <f t="shared" si="7"/>
        <v/>
      </c>
      <c r="BD10" s="12" t="str">
        <f t="shared" si="8"/>
        <v/>
      </c>
      <c r="BE10" s="12" t="str">
        <f t="shared" si="9"/>
        <v/>
      </c>
      <c r="BF10" s="12" t="str">
        <f t="shared" si="10"/>
        <v/>
      </c>
      <c r="BG10" s="12" t="str">
        <f t="shared" si="11"/>
        <v/>
      </c>
      <c r="BH10" s="12" t="str">
        <f t="shared" si="12"/>
        <v/>
      </c>
      <c r="BI10" s="12" t="str">
        <f t="shared" si="13"/>
        <v/>
      </c>
      <c r="BJ10" s="12" t="str">
        <f t="shared" si="14"/>
        <v/>
      </c>
      <c r="BK10" s="12" t="str">
        <f t="shared" si="15"/>
        <v/>
      </c>
      <c r="BL10" s="12" t="str">
        <f t="shared" si="16"/>
        <v/>
      </c>
      <c r="BM10" s="12" t="str">
        <f t="shared" si="17"/>
        <v/>
      </c>
      <c r="BN10" s="12" t="str">
        <f t="shared" si="18"/>
        <v/>
      </c>
      <c r="BO10" s="46" t="str">
        <f t="shared" si="23"/>
        <v>N/A</v>
      </c>
      <c r="BP10" s="46" t="str">
        <f t="shared" si="24"/>
        <v>N/A</v>
      </c>
      <c r="BQ10" s="43" t="str">
        <f t="shared" si="25"/>
        <v>NM_000594</v>
      </c>
      <c r="BR10" s="44" t="s">
        <v>31</v>
      </c>
      <c r="BS10" s="47" t="str">
        <f t="shared" si="26"/>
        <v/>
      </c>
      <c r="BT10" s="47" t="str">
        <f t="shared" si="27"/>
        <v/>
      </c>
      <c r="BU10" s="47" t="str">
        <f t="shared" si="28"/>
        <v/>
      </c>
      <c r="BV10" s="47" t="str">
        <f t="shared" si="29"/>
        <v/>
      </c>
      <c r="BW10" s="47" t="str">
        <f t="shared" si="30"/>
        <v/>
      </c>
      <c r="BX10" s="47" t="str">
        <f t="shared" si="31"/>
        <v/>
      </c>
      <c r="BY10" s="47" t="str">
        <f t="shared" si="32"/>
        <v/>
      </c>
      <c r="BZ10" s="47" t="str">
        <f t="shared" si="33"/>
        <v/>
      </c>
      <c r="CA10" s="47" t="str">
        <f t="shared" si="34"/>
        <v/>
      </c>
      <c r="CB10" s="47" t="str">
        <f t="shared" si="35"/>
        <v/>
      </c>
      <c r="CC10" s="47" t="str">
        <f t="shared" si="36"/>
        <v/>
      </c>
      <c r="CD10" s="47" t="str">
        <f t="shared" si="37"/>
        <v/>
      </c>
      <c r="CE10" s="47" t="str">
        <f t="shared" si="38"/>
        <v/>
      </c>
      <c r="CF10" s="47" t="str">
        <f t="shared" si="39"/>
        <v/>
      </c>
      <c r="CG10" s="47" t="str">
        <f t="shared" si="40"/>
        <v/>
      </c>
      <c r="CH10" s="47" t="str">
        <f t="shared" si="41"/>
        <v/>
      </c>
      <c r="CI10" s="47" t="str">
        <f t="shared" si="42"/>
        <v/>
      </c>
      <c r="CJ10" s="47" t="str">
        <f t="shared" si="43"/>
        <v/>
      </c>
      <c r="CK10" s="47" t="str">
        <f t="shared" si="44"/>
        <v/>
      </c>
      <c r="CL10" s="47" t="str">
        <f t="shared" si="45"/>
        <v/>
      </c>
    </row>
    <row r="11" spans="1:90" ht="12.75">
      <c r="A11" s="11" t="str">
        <f>'Gene Table'!C10</f>
        <v>NM_000572</v>
      </c>
      <c r="B11" s="11" t="s">
        <v>35</v>
      </c>
      <c r="C11" s="12" t="str">
        <f>IF('Test Sample Data'!C10="","",IF(SUM('Test Sample Data'!C$3:C$98)&gt;10,IF(AND(ISNUMBER('Test Sample Data'!C10),'Test Sample Data'!C10&lt;35,'Test Sample Data'!C10&gt;0),'Test Sample Data'!C10,35),""))</f>
        <v/>
      </c>
      <c r="D11" s="12" t="str">
        <f>IF('Test Sample Data'!D10="","",IF(SUM('Test Sample Data'!D$3:D$98)&gt;10,IF(AND(ISNUMBER('Test Sample Data'!D10),'Test Sample Data'!D10&lt;35,'Test Sample Data'!D10&gt;0),'Test Sample Data'!D10,35),""))</f>
        <v/>
      </c>
      <c r="E11" s="12" t="str">
        <f>IF('Test Sample Data'!E10="","",IF(SUM('Test Sample Data'!E$3:E$98)&gt;10,IF(AND(ISNUMBER('Test Sample Data'!E10),'Test Sample Data'!E10&lt;35,'Test Sample Data'!E10&gt;0),'Test Sample Data'!E10,35),""))</f>
        <v/>
      </c>
      <c r="F11" s="12" t="str">
        <f>IF('Test Sample Data'!F10="","",IF(SUM('Test Sample Data'!F$3:F$98)&gt;10,IF(AND(ISNUMBER('Test Sample Data'!F10),'Test Sample Data'!F10&lt;35,'Test Sample Data'!F10&gt;0),'Test Sample Data'!F10,35),""))</f>
        <v/>
      </c>
      <c r="G11" s="12" t="str">
        <f>IF('Test Sample Data'!G10="","",IF(SUM('Test Sample Data'!G$3:G$98)&gt;10,IF(AND(ISNUMBER('Test Sample Data'!G10),'Test Sample Data'!G10&lt;35,'Test Sample Data'!G10&gt;0),'Test Sample Data'!G10,35),""))</f>
        <v/>
      </c>
      <c r="H11" s="12" t="str">
        <f>IF('Test Sample Data'!H10="","",IF(SUM('Test Sample Data'!H$3:H$98)&gt;10,IF(AND(ISNUMBER('Test Sample Data'!H10),'Test Sample Data'!H10&lt;35,'Test Sample Data'!H10&gt;0),'Test Sample Data'!H10,35),""))</f>
        <v/>
      </c>
      <c r="I11" s="12" t="str">
        <f>IF('Test Sample Data'!I10="","",IF(SUM('Test Sample Data'!I$3:I$98)&gt;10,IF(AND(ISNUMBER('Test Sample Data'!I10),'Test Sample Data'!I10&lt;35,'Test Sample Data'!I10&gt;0),'Test Sample Data'!I10,35),""))</f>
        <v/>
      </c>
      <c r="J11" s="12" t="str">
        <f>IF('Test Sample Data'!J10="","",IF(SUM('Test Sample Data'!J$3:J$98)&gt;10,IF(AND(ISNUMBER('Test Sample Data'!J10),'Test Sample Data'!J10&lt;35,'Test Sample Data'!J10&gt;0),'Test Sample Data'!J10,35),""))</f>
        <v/>
      </c>
      <c r="K11" s="12" t="str">
        <f>IF('Test Sample Data'!K10="","",IF(SUM('Test Sample Data'!K$3:K$98)&gt;10,IF(AND(ISNUMBER('Test Sample Data'!K10),'Test Sample Data'!K10&lt;35,'Test Sample Data'!K10&gt;0),'Test Sample Data'!K10,35),""))</f>
        <v/>
      </c>
      <c r="L11" s="12" t="str">
        <f>IF('Test Sample Data'!L10="","",IF(SUM('Test Sample Data'!L$3:L$98)&gt;10,IF(AND(ISNUMBER('Test Sample Data'!L10),'Test Sample Data'!L10&lt;35,'Test Sample Data'!L10&gt;0),'Test Sample Data'!L10,35),""))</f>
        <v/>
      </c>
      <c r="M11" s="12" t="str">
        <f>'Gene Table'!C10</f>
        <v>NM_000572</v>
      </c>
      <c r="N11" s="12" t="s">
        <v>35</v>
      </c>
      <c r="O11" s="12" t="str">
        <f>IF('Control Sample Data'!C10="","",IF(SUM('Control Sample Data'!C$3:C$98)&gt;10,IF(AND(ISNUMBER('Control Sample Data'!C10),'Control Sample Data'!C10&lt;35,'Control Sample Data'!C10&gt;0),'Control Sample Data'!C10,35),""))</f>
        <v/>
      </c>
      <c r="P11" s="12" t="str">
        <f>IF('Control Sample Data'!D10="","",IF(SUM('Control Sample Data'!D$3:D$98)&gt;10,IF(AND(ISNUMBER('Control Sample Data'!D10),'Control Sample Data'!D10&lt;35,'Control Sample Data'!D10&gt;0),'Control Sample Data'!D10,35),""))</f>
        <v/>
      </c>
      <c r="Q11" s="12" t="str">
        <f>IF('Control Sample Data'!E10="","",IF(SUM('Control Sample Data'!E$3:E$98)&gt;10,IF(AND(ISNUMBER('Control Sample Data'!E10),'Control Sample Data'!E10&lt;35,'Control Sample Data'!E10&gt;0),'Control Sample Data'!E10,35),""))</f>
        <v/>
      </c>
      <c r="R11" s="12" t="str">
        <f>IF('Control Sample Data'!F10="","",IF(SUM('Control Sample Data'!F$3:F$98)&gt;10,IF(AND(ISNUMBER('Control Sample Data'!F10),'Control Sample Data'!F10&lt;35,'Control Sample Data'!F10&gt;0),'Control Sample Data'!F10,35),""))</f>
        <v/>
      </c>
      <c r="S11" s="12" t="str">
        <f>IF('Control Sample Data'!G10="","",IF(SUM('Control Sample Data'!G$3:G$98)&gt;10,IF(AND(ISNUMBER('Control Sample Data'!G10),'Control Sample Data'!G10&lt;35,'Control Sample Data'!G10&gt;0),'Control Sample Data'!G10,35),""))</f>
        <v/>
      </c>
      <c r="T11" s="12" t="str">
        <f>IF('Control Sample Data'!H10="","",IF(SUM('Control Sample Data'!H$3:H$98)&gt;10,IF(AND(ISNUMBER('Control Sample Data'!H10),'Control Sample Data'!H10&lt;35,'Control Sample Data'!H10&gt;0),'Control Sample Data'!H10,35),""))</f>
        <v/>
      </c>
      <c r="U11" s="12" t="str">
        <f>IF('Control Sample Data'!I10="","",IF(SUM('Control Sample Data'!I$3:I$98)&gt;10,IF(AND(ISNUMBER('Control Sample Data'!I10),'Control Sample Data'!I10&lt;35,'Control Sample Data'!I10&gt;0),'Control Sample Data'!I10,35),""))</f>
        <v/>
      </c>
      <c r="V11" s="12" t="str">
        <f>IF('Control Sample Data'!J10="","",IF(SUM('Control Sample Data'!J$3:J$98)&gt;10,IF(AND(ISNUMBER('Control Sample Data'!J10),'Control Sample Data'!J10&lt;35,'Control Sample Data'!J10&gt;0),'Control Sample Data'!J10,35),""))</f>
        <v/>
      </c>
      <c r="W11" s="12" t="str">
        <f>IF('Control Sample Data'!K10="","",IF(SUM('Control Sample Data'!K$3:K$98)&gt;10,IF(AND(ISNUMBER('Control Sample Data'!K10),'Control Sample Data'!K10&lt;35,'Control Sample Data'!K10&gt;0),'Control Sample Data'!K10,35),""))</f>
        <v/>
      </c>
      <c r="X11" s="12" t="str">
        <f>IF('Control Sample Data'!L10="","",IF(SUM('Control Sample Data'!L$3:L$98)&gt;10,IF(AND(ISNUMBER('Control Sample Data'!L10),'Control Sample Data'!L10&lt;35,'Control Sample Data'!L10&gt;0),'Control Sample Data'!L10,35),""))</f>
        <v/>
      </c>
      <c r="Y11" s="24" t="str">
        <f>IF(ISERROR(VLOOKUP('Choose Housekeeping Genes'!$A10,Calculations!$A$4:$L$99,3,0)),"",VLOOKUP('Choose Housekeeping Genes'!$A10,Calculations!$A$4:$L$99,3,0))</f>
        <v/>
      </c>
      <c r="Z11" s="25" t="str">
        <f>IF(ISERROR(VLOOKUP('Choose Housekeeping Genes'!$A10,Calculations!$A$4:$L$99,4,0)),"",VLOOKUP('Choose Housekeeping Genes'!$A10,Calculations!$A$4:$L$99,4,0))</f>
        <v/>
      </c>
      <c r="AA11" s="25" t="str">
        <f>IF(ISERROR(VLOOKUP('Choose Housekeeping Genes'!$A10,Calculations!$A$4:$L$99,5,0)),"",VLOOKUP('Choose Housekeeping Genes'!$A10,Calculations!$A$4:$L$99,5,0))</f>
        <v/>
      </c>
      <c r="AB11" s="25" t="str">
        <f>IF(ISERROR(VLOOKUP('Choose Housekeeping Genes'!$A10,Calculations!$A$4:$L$99,6,0)),"",VLOOKUP('Choose Housekeeping Genes'!$A10,Calculations!$A$4:$L$99,6,0))</f>
        <v/>
      </c>
      <c r="AC11" s="25" t="str">
        <f>IF(ISERROR(VLOOKUP('Choose Housekeeping Genes'!$A10,Calculations!$A$4:$L$99,7,0)),"",VLOOKUP('Choose Housekeeping Genes'!$A10,Calculations!$A$4:$L$99,7,0))</f>
        <v/>
      </c>
      <c r="AD11" s="25" t="str">
        <f>IF(ISERROR(VLOOKUP('Choose Housekeeping Genes'!$A10,Calculations!$A$4:$L$99,8,0)),"",VLOOKUP('Choose Housekeeping Genes'!$A10,Calculations!$A$4:$L$99,8,0))</f>
        <v/>
      </c>
      <c r="AE11" s="25" t="str">
        <f>IF(ISERROR(VLOOKUP('Choose Housekeeping Genes'!$A10,Calculations!$A$4:$L$99,9,0)),"",VLOOKUP('Choose Housekeeping Genes'!$A10,Calculations!$A$4:$L$99,9,0))</f>
        <v/>
      </c>
      <c r="AF11" s="25" t="str">
        <f>IF(ISERROR(VLOOKUP('Choose Housekeeping Genes'!$A10,Calculations!$A$4:$L$99,10,0)),"",VLOOKUP('Choose Housekeeping Genes'!$A10,Calculations!$A$4:$L$99,10,0))</f>
        <v/>
      </c>
      <c r="AG11" s="25" t="str">
        <f>IF(ISERROR(VLOOKUP('Choose Housekeeping Genes'!$A10,Calculations!$A$4:$L$99,11,0)),"",VLOOKUP('Choose Housekeeping Genes'!$A10,Calculations!$A$4:$L$99,11,0))</f>
        <v/>
      </c>
      <c r="AH11" s="37" t="str">
        <f>IF(ISERROR(VLOOKUP('Choose Housekeeping Genes'!$A10,Calculations!$A$4:$M$99,12,0)),"",VLOOKUP('Choose Housekeeping Genes'!$A10,Calculations!$A$4:$M$99,12,0))</f>
        <v/>
      </c>
      <c r="AI11" s="24" t="str">
        <f>IF(ISERROR(VLOOKUP('Choose Housekeeping Genes'!$A10,Calculations!$A$4:$AA$99,15,0)),"",VLOOKUP('Choose Housekeeping Genes'!$A10,Calculations!$A$4:$AA$99,15,0))</f>
        <v/>
      </c>
      <c r="AJ11" s="25" t="str">
        <f>IF(ISERROR(VLOOKUP('Choose Housekeeping Genes'!$A10,Calculations!$A$4:$AA$99,16,0)),"",VLOOKUP('Choose Housekeeping Genes'!$A10,Calculations!$A$4:$AA$99,16,0))</f>
        <v/>
      </c>
      <c r="AK11" s="25" t="str">
        <f>IF(ISERROR(VLOOKUP('Choose Housekeeping Genes'!$A10,Calculations!$A$4:$AA$99,17,0)),"",VLOOKUP('Choose Housekeeping Genes'!$A10,Calculations!$A$4:$AA$99,17,0))</f>
        <v/>
      </c>
      <c r="AL11" s="25" t="str">
        <f>IF(ISERROR(VLOOKUP('Choose Housekeeping Genes'!$A10,Calculations!$A$4:$AA$99,18,0)),"",VLOOKUP('Choose Housekeeping Genes'!$A10,Calculations!$A$4:$AA$99,18,0))</f>
        <v/>
      </c>
      <c r="AM11" s="25" t="str">
        <f>IF(ISERROR(VLOOKUP('Choose Housekeeping Genes'!$A10,Calculations!$A$4:$AA$99,19,0)),"",VLOOKUP('Choose Housekeeping Genes'!$A10,Calculations!$A$4:$AA$99,19,0))</f>
        <v/>
      </c>
      <c r="AN11" s="25" t="str">
        <f>IF(ISERROR(VLOOKUP('Choose Housekeeping Genes'!$A10,Calculations!$A$4:$AA$99,20,0)),"",VLOOKUP('Choose Housekeeping Genes'!$A10,Calculations!$A$4:$AA$99,20,0))</f>
        <v/>
      </c>
      <c r="AO11" s="25" t="str">
        <f>IF(ISERROR(VLOOKUP('Choose Housekeeping Genes'!$A10,Calculations!$A$4:$AA$99,21,0)),"",VLOOKUP('Choose Housekeeping Genes'!$A10,Calculations!$A$4:$AA$99,21,0))</f>
        <v/>
      </c>
      <c r="AP11" s="25" t="str">
        <f>IF(ISERROR(VLOOKUP('Choose Housekeeping Genes'!$A10,Calculations!$A$4:$AA$99,22,0)),"",VLOOKUP('Choose Housekeeping Genes'!$A10,Calculations!$A$4:$AA$99,22,0))</f>
        <v/>
      </c>
      <c r="AQ11" s="25" t="str">
        <f>IF(ISERROR(VLOOKUP('Choose Housekeeping Genes'!$A10,Calculations!$A$4:$AA$99,23,0)),"",VLOOKUP('Choose Housekeeping Genes'!$A10,Calculations!$A$4:$AA$99,23,0))</f>
        <v/>
      </c>
      <c r="AR11" s="37" t="str">
        <f>IF(ISERROR(VLOOKUP('Choose Housekeeping Genes'!$A10,Calculations!$A$4:$AA$99,24,0)),"",VLOOKUP('Choose Housekeeping Genes'!$A10,Calculations!$A$4:$AA$99,24,0))</f>
        <v/>
      </c>
      <c r="AS11" s="43" t="str">
        <f t="shared" si="21"/>
        <v>NM_000572</v>
      </c>
      <c r="AT11" s="44" t="s">
        <v>35</v>
      </c>
      <c r="AU11" s="12" t="str">
        <f t="shared" si="22"/>
        <v/>
      </c>
      <c r="AV11" s="12" t="str">
        <f t="shared" si="0"/>
        <v/>
      </c>
      <c r="AW11" s="12" t="str">
        <f t="shared" si="1"/>
        <v/>
      </c>
      <c r="AX11" s="12" t="str">
        <f t="shared" si="2"/>
        <v/>
      </c>
      <c r="AY11" s="12" t="str">
        <f t="shared" si="3"/>
        <v/>
      </c>
      <c r="AZ11" s="12" t="str">
        <f t="shared" si="4"/>
        <v/>
      </c>
      <c r="BA11" s="12" t="str">
        <f t="shared" si="5"/>
        <v/>
      </c>
      <c r="BB11" s="12" t="str">
        <f t="shared" si="6"/>
        <v/>
      </c>
      <c r="BC11" s="12" t="str">
        <f t="shared" si="7"/>
        <v/>
      </c>
      <c r="BD11" s="12" t="str">
        <f t="shared" si="8"/>
        <v/>
      </c>
      <c r="BE11" s="12" t="str">
        <f t="shared" si="9"/>
        <v/>
      </c>
      <c r="BF11" s="12" t="str">
        <f t="shared" si="10"/>
        <v/>
      </c>
      <c r="BG11" s="12" t="str">
        <f t="shared" si="11"/>
        <v/>
      </c>
      <c r="BH11" s="12" t="str">
        <f t="shared" si="12"/>
        <v/>
      </c>
      <c r="BI11" s="12" t="str">
        <f t="shared" si="13"/>
        <v/>
      </c>
      <c r="BJ11" s="12" t="str">
        <f t="shared" si="14"/>
        <v/>
      </c>
      <c r="BK11" s="12" t="str">
        <f t="shared" si="15"/>
        <v/>
      </c>
      <c r="BL11" s="12" t="str">
        <f t="shared" si="16"/>
        <v/>
      </c>
      <c r="BM11" s="12" t="str">
        <f t="shared" si="17"/>
        <v/>
      </c>
      <c r="BN11" s="12" t="str">
        <f t="shared" si="18"/>
        <v/>
      </c>
      <c r="BO11" s="46" t="str">
        <f t="shared" si="23"/>
        <v>N/A</v>
      </c>
      <c r="BP11" s="46" t="str">
        <f t="shared" si="24"/>
        <v>N/A</v>
      </c>
      <c r="BQ11" s="43" t="str">
        <f t="shared" si="25"/>
        <v>NM_000572</v>
      </c>
      <c r="BR11" s="44" t="s">
        <v>35</v>
      </c>
      <c r="BS11" s="47" t="str">
        <f t="shared" si="26"/>
        <v/>
      </c>
      <c r="BT11" s="47" t="str">
        <f t="shared" si="27"/>
        <v/>
      </c>
      <c r="BU11" s="47" t="str">
        <f t="shared" si="28"/>
        <v/>
      </c>
      <c r="BV11" s="47" t="str">
        <f t="shared" si="29"/>
        <v/>
      </c>
      <c r="BW11" s="47" t="str">
        <f t="shared" si="30"/>
        <v/>
      </c>
      <c r="BX11" s="47" t="str">
        <f t="shared" si="31"/>
        <v/>
      </c>
      <c r="BY11" s="47" t="str">
        <f t="shared" si="32"/>
        <v/>
      </c>
      <c r="BZ11" s="47" t="str">
        <f t="shared" si="33"/>
        <v/>
      </c>
      <c r="CA11" s="47" t="str">
        <f t="shared" si="34"/>
        <v/>
      </c>
      <c r="CB11" s="47" t="str">
        <f t="shared" si="35"/>
        <v/>
      </c>
      <c r="CC11" s="47" t="str">
        <f t="shared" si="36"/>
        <v/>
      </c>
      <c r="CD11" s="47" t="str">
        <f t="shared" si="37"/>
        <v/>
      </c>
      <c r="CE11" s="47" t="str">
        <f t="shared" si="38"/>
        <v/>
      </c>
      <c r="CF11" s="47" t="str">
        <f t="shared" si="39"/>
        <v/>
      </c>
      <c r="CG11" s="47" t="str">
        <f t="shared" si="40"/>
        <v/>
      </c>
      <c r="CH11" s="47" t="str">
        <f t="shared" si="41"/>
        <v/>
      </c>
      <c r="CI11" s="47" t="str">
        <f t="shared" si="42"/>
        <v/>
      </c>
      <c r="CJ11" s="47" t="str">
        <f t="shared" si="43"/>
        <v/>
      </c>
      <c r="CK11" s="47" t="str">
        <f t="shared" si="44"/>
        <v/>
      </c>
      <c r="CL11" s="47" t="str">
        <f t="shared" si="45"/>
        <v/>
      </c>
    </row>
    <row r="12" spans="1:90" ht="12.75">
      <c r="A12" s="11" t="str">
        <f>'Gene Table'!C11</f>
        <v>NM_000414</v>
      </c>
      <c r="B12" s="11" t="s">
        <v>39</v>
      </c>
      <c r="C12" s="12" t="str">
        <f>IF('Test Sample Data'!C11="","",IF(SUM('Test Sample Data'!C$3:C$98)&gt;10,IF(AND(ISNUMBER('Test Sample Data'!C11),'Test Sample Data'!C11&lt;35,'Test Sample Data'!C11&gt;0),'Test Sample Data'!C11,35),""))</f>
        <v/>
      </c>
      <c r="D12" s="12" t="str">
        <f>IF('Test Sample Data'!D11="","",IF(SUM('Test Sample Data'!D$3:D$98)&gt;10,IF(AND(ISNUMBER('Test Sample Data'!D11),'Test Sample Data'!D11&lt;35,'Test Sample Data'!D11&gt;0),'Test Sample Data'!D11,35),""))</f>
        <v/>
      </c>
      <c r="E12" s="12" t="str">
        <f>IF('Test Sample Data'!E11="","",IF(SUM('Test Sample Data'!E$3:E$98)&gt;10,IF(AND(ISNUMBER('Test Sample Data'!E11),'Test Sample Data'!E11&lt;35,'Test Sample Data'!E11&gt;0),'Test Sample Data'!E11,35),""))</f>
        <v/>
      </c>
      <c r="F12" s="12" t="str">
        <f>IF('Test Sample Data'!F11="","",IF(SUM('Test Sample Data'!F$3:F$98)&gt;10,IF(AND(ISNUMBER('Test Sample Data'!F11),'Test Sample Data'!F11&lt;35,'Test Sample Data'!F11&gt;0),'Test Sample Data'!F11,35),""))</f>
        <v/>
      </c>
      <c r="G12" s="12" t="str">
        <f>IF('Test Sample Data'!G11="","",IF(SUM('Test Sample Data'!G$3:G$98)&gt;10,IF(AND(ISNUMBER('Test Sample Data'!G11),'Test Sample Data'!G11&lt;35,'Test Sample Data'!G11&gt;0),'Test Sample Data'!G11,35),""))</f>
        <v/>
      </c>
      <c r="H12" s="12" t="str">
        <f>IF('Test Sample Data'!H11="","",IF(SUM('Test Sample Data'!H$3:H$98)&gt;10,IF(AND(ISNUMBER('Test Sample Data'!H11),'Test Sample Data'!H11&lt;35,'Test Sample Data'!H11&gt;0),'Test Sample Data'!H11,35),""))</f>
        <v/>
      </c>
      <c r="I12" s="12" t="str">
        <f>IF('Test Sample Data'!I11="","",IF(SUM('Test Sample Data'!I$3:I$98)&gt;10,IF(AND(ISNUMBER('Test Sample Data'!I11),'Test Sample Data'!I11&lt;35,'Test Sample Data'!I11&gt;0),'Test Sample Data'!I11,35),""))</f>
        <v/>
      </c>
      <c r="J12" s="12" t="str">
        <f>IF('Test Sample Data'!J11="","",IF(SUM('Test Sample Data'!J$3:J$98)&gt;10,IF(AND(ISNUMBER('Test Sample Data'!J11),'Test Sample Data'!J11&lt;35,'Test Sample Data'!J11&gt;0),'Test Sample Data'!J11,35),""))</f>
        <v/>
      </c>
      <c r="K12" s="12" t="str">
        <f>IF('Test Sample Data'!K11="","",IF(SUM('Test Sample Data'!K$3:K$98)&gt;10,IF(AND(ISNUMBER('Test Sample Data'!K11),'Test Sample Data'!K11&lt;35,'Test Sample Data'!K11&gt;0),'Test Sample Data'!K11,35),""))</f>
        <v/>
      </c>
      <c r="L12" s="12" t="str">
        <f>IF('Test Sample Data'!L11="","",IF(SUM('Test Sample Data'!L$3:L$98)&gt;10,IF(AND(ISNUMBER('Test Sample Data'!L11),'Test Sample Data'!L11&lt;35,'Test Sample Data'!L11&gt;0),'Test Sample Data'!L11,35),""))</f>
        <v/>
      </c>
      <c r="M12" s="12" t="str">
        <f>'Gene Table'!C11</f>
        <v>NM_000414</v>
      </c>
      <c r="N12" s="12" t="s">
        <v>39</v>
      </c>
      <c r="O12" s="12" t="str">
        <f>IF('Control Sample Data'!C11="","",IF(SUM('Control Sample Data'!C$3:C$98)&gt;10,IF(AND(ISNUMBER('Control Sample Data'!C11),'Control Sample Data'!C11&lt;35,'Control Sample Data'!C11&gt;0),'Control Sample Data'!C11,35),""))</f>
        <v/>
      </c>
      <c r="P12" s="12" t="str">
        <f>IF('Control Sample Data'!D11="","",IF(SUM('Control Sample Data'!D$3:D$98)&gt;10,IF(AND(ISNUMBER('Control Sample Data'!D11),'Control Sample Data'!D11&lt;35,'Control Sample Data'!D11&gt;0),'Control Sample Data'!D11,35),""))</f>
        <v/>
      </c>
      <c r="Q12" s="12" t="str">
        <f>IF('Control Sample Data'!E11="","",IF(SUM('Control Sample Data'!E$3:E$98)&gt;10,IF(AND(ISNUMBER('Control Sample Data'!E11),'Control Sample Data'!E11&lt;35,'Control Sample Data'!E11&gt;0),'Control Sample Data'!E11,35),""))</f>
        <v/>
      </c>
      <c r="R12" s="12" t="str">
        <f>IF('Control Sample Data'!F11="","",IF(SUM('Control Sample Data'!F$3:F$98)&gt;10,IF(AND(ISNUMBER('Control Sample Data'!F11),'Control Sample Data'!F11&lt;35,'Control Sample Data'!F11&gt;0),'Control Sample Data'!F11,35),""))</f>
        <v/>
      </c>
      <c r="S12" s="12" t="str">
        <f>IF('Control Sample Data'!G11="","",IF(SUM('Control Sample Data'!G$3:G$98)&gt;10,IF(AND(ISNUMBER('Control Sample Data'!G11),'Control Sample Data'!G11&lt;35,'Control Sample Data'!G11&gt;0),'Control Sample Data'!G11,35),""))</f>
        <v/>
      </c>
      <c r="T12" s="12" t="str">
        <f>IF('Control Sample Data'!H11="","",IF(SUM('Control Sample Data'!H$3:H$98)&gt;10,IF(AND(ISNUMBER('Control Sample Data'!H11),'Control Sample Data'!H11&lt;35,'Control Sample Data'!H11&gt;0),'Control Sample Data'!H11,35),""))</f>
        <v/>
      </c>
      <c r="U12" s="12" t="str">
        <f>IF('Control Sample Data'!I11="","",IF(SUM('Control Sample Data'!I$3:I$98)&gt;10,IF(AND(ISNUMBER('Control Sample Data'!I11),'Control Sample Data'!I11&lt;35,'Control Sample Data'!I11&gt;0),'Control Sample Data'!I11,35),""))</f>
        <v/>
      </c>
      <c r="V12" s="12" t="str">
        <f>IF('Control Sample Data'!J11="","",IF(SUM('Control Sample Data'!J$3:J$98)&gt;10,IF(AND(ISNUMBER('Control Sample Data'!J11),'Control Sample Data'!J11&lt;35,'Control Sample Data'!J11&gt;0),'Control Sample Data'!J11,35),""))</f>
        <v/>
      </c>
      <c r="W12" s="12" t="str">
        <f>IF('Control Sample Data'!K11="","",IF(SUM('Control Sample Data'!K$3:K$98)&gt;10,IF(AND(ISNUMBER('Control Sample Data'!K11),'Control Sample Data'!K11&lt;35,'Control Sample Data'!K11&gt;0),'Control Sample Data'!K11,35),""))</f>
        <v/>
      </c>
      <c r="X12" s="12" t="str">
        <f>IF('Control Sample Data'!L11="","",IF(SUM('Control Sample Data'!L$3:L$98)&gt;10,IF(AND(ISNUMBER('Control Sample Data'!L11),'Control Sample Data'!L11&lt;35,'Control Sample Data'!L11&gt;0),'Control Sample Data'!L11,35),""))</f>
        <v/>
      </c>
      <c r="Y12" s="24" t="str">
        <f>IF(ISERROR(VLOOKUP('Choose Housekeeping Genes'!$A11,Calculations!$A$4:$L$99,3,0)),"",VLOOKUP('Choose Housekeeping Genes'!$A11,Calculations!$A$4:$L$99,3,0))</f>
        <v/>
      </c>
      <c r="Z12" s="25" t="str">
        <f>IF(ISERROR(VLOOKUP('Choose Housekeeping Genes'!$A11,Calculations!$A$4:$L$99,4,0)),"",VLOOKUP('Choose Housekeeping Genes'!$A11,Calculations!$A$4:$L$99,4,0))</f>
        <v/>
      </c>
      <c r="AA12" s="25" t="str">
        <f>IF(ISERROR(VLOOKUP('Choose Housekeeping Genes'!$A11,Calculations!$A$4:$L$99,5,0)),"",VLOOKUP('Choose Housekeeping Genes'!$A11,Calculations!$A$4:$L$99,5,0))</f>
        <v/>
      </c>
      <c r="AB12" s="25" t="str">
        <f>IF(ISERROR(VLOOKUP('Choose Housekeeping Genes'!$A11,Calculations!$A$4:$L$99,6,0)),"",VLOOKUP('Choose Housekeeping Genes'!$A11,Calculations!$A$4:$L$99,6,0))</f>
        <v/>
      </c>
      <c r="AC12" s="25" t="str">
        <f>IF(ISERROR(VLOOKUP('Choose Housekeeping Genes'!$A11,Calculations!$A$4:$L$99,7,0)),"",VLOOKUP('Choose Housekeeping Genes'!$A11,Calculations!$A$4:$L$99,7,0))</f>
        <v/>
      </c>
      <c r="AD12" s="25" t="str">
        <f>IF(ISERROR(VLOOKUP('Choose Housekeeping Genes'!$A11,Calculations!$A$4:$L$99,8,0)),"",VLOOKUP('Choose Housekeeping Genes'!$A11,Calculations!$A$4:$L$99,8,0))</f>
        <v/>
      </c>
      <c r="AE12" s="25" t="str">
        <f>IF(ISERROR(VLOOKUP('Choose Housekeeping Genes'!$A11,Calculations!$A$4:$L$99,9,0)),"",VLOOKUP('Choose Housekeeping Genes'!$A11,Calculations!$A$4:$L$99,9,0))</f>
        <v/>
      </c>
      <c r="AF12" s="25" t="str">
        <f>IF(ISERROR(VLOOKUP('Choose Housekeeping Genes'!$A11,Calculations!$A$4:$L$99,10,0)),"",VLOOKUP('Choose Housekeeping Genes'!$A11,Calculations!$A$4:$L$99,10,0))</f>
        <v/>
      </c>
      <c r="AG12" s="25" t="str">
        <f>IF(ISERROR(VLOOKUP('Choose Housekeeping Genes'!$A11,Calculations!$A$4:$L$99,11,0)),"",VLOOKUP('Choose Housekeeping Genes'!$A11,Calculations!$A$4:$L$99,11,0))</f>
        <v/>
      </c>
      <c r="AH12" s="37" t="str">
        <f>IF(ISERROR(VLOOKUP('Choose Housekeeping Genes'!$A11,Calculations!$A$4:$M$99,12,0)),"",VLOOKUP('Choose Housekeeping Genes'!$A11,Calculations!$A$4:$M$99,12,0))</f>
        <v/>
      </c>
      <c r="AI12" s="24" t="str">
        <f>IF(ISERROR(VLOOKUP('Choose Housekeeping Genes'!$A11,Calculations!$A$4:$AA$99,15,0)),"",VLOOKUP('Choose Housekeeping Genes'!$A11,Calculations!$A$4:$AA$99,15,0))</f>
        <v/>
      </c>
      <c r="AJ12" s="25" t="str">
        <f>IF(ISERROR(VLOOKUP('Choose Housekeeping Genes'!$A11,Calculations!$A$4:$AA$99,16,0)),"",VLOOKUP('Choose Housekeeping Genes'!$A11,Calculations!$A$4:$AA$99,16,0))</f>
        <v/>
      </c>
      <c r="AK12" s="25" t="str">
        <f>IF(ISERROR(VLOOKUP('Choose Housekeeping Genes'!$A11,Calculations!$A$4:$AA$99,17,0)),"",VLOOKUP('Choose Housekeeping Genes'!$A11,Calculations!$A$4:$AA$99,17,0))</f>
        <v/>
      </c>
      <c r="AL12" s="25" t="str">
        <f>IF(ISERROR(VLOOKUP('Choose Housekeeping Genes'!$A11,Calculations!$A$4:$AA$99,18,0)),"",VLOOKUP('Choose Housekeeping Genes'!$A11,Calculations!$A$4:$AA$99,18,0))</f>
        <v/>
      </c>
      <c r="AM12" s="25" t="str">
        <f>IF(ISERROR(VLOOKUP('Choose Housekeeping Genes'!$A11,Calculations!$A$4:$AA$99,19,0)),"",VLOOKUP('Choose Housekeeping Genes'!$A11,Calculations!$A$4:$AA$99,19,0))</f>
        <v/>
      </c>
      <c r="AN12" s="25" t="str">
        <f>IF(ISERROR(VLOOKUP('Choose Housekeeping Genes'!$A11,Calculations!$A$4:$AA$99,20,0)),"",VLOOKUP('Choose Housekeeping Genes'!$A11,Calculations!$A$4:$AA$99,20,0))</f>
        <v/>
      </c>
      <c r="AO12" s="25" t="str">
        <f>IF(ISERROR(VLOOKUP('Choose Housekeeping Genes'!$A11,Calculations!$A$4:$AA$99,21,0)),"",VLOOKUP('Choose Housekeeping Genes'!$A11,Calculations!$A$4:$AA$99,21,0))</f>
        <v/>
      </c>
      <c r="AP12" s="25" t="str">
        <f>IF(ISERROR(VLOOKUP('Choose Housekeeping Genes'!$A11,Calculations!$A$4:$AA$99,22,0)),"",VLOOKUP('Choose Housekeeping Genes'!$A11,Calculations!$A$4:$AA$99,22,0))</f>
        <v/>
      </c>
      <c r="AQ12" s="25" t="str">
        <f>IF(ISERROR(VLOOKUP('Choose Housekeeping Genes'!$A11,Calculations!$A$4:$AA$99,23,0)),"",VLOOKUP('Choose Housekeeping Genes'!$A11,Calculations!$A$4:$AA$99,23,0))</f>
        <v/>
      </c>
      <c r="AR12" s="37" t="str">
        <f>IF(ISERROR(VLOOKUP('Choose Housekeeping Genes'!$A11,Calculations!$A$4:$AA$99,24,0)),"",VLOOKUP('Choose Housekeeping Genes'!$A11,Calculations!$A$4:$AA$99,24,0))</f>
        <v/>
      </c>
      <c r="AS12" s="43" t="str">
        <f t="shared" si="21"/>
        <v>NM_000414</v>
      </c>
      <c r="AT12" s="44" t="s">
        <v>39</v>
      </c>
      <c r="AU12" s="12" t="str">
        <f t="shared" si="22"/>
        <v/>
      </c>
      <c r="AV12" s="12" t="str">
        <f t="shared" si="0"/>
        <v/>
      </c>
      <c r="AW12" s="12" t="str">
        <f t="shared" si="1"/>
        <v/>
      </c>
      <c r="AX12" s="12" t="str">
        <f t="shared" si="2"/>
        <v/>
      </c>
      <c r="AY12" s="12" t="str">
        <f t="shared" si="3"/>
        <v/>
      </c>
      <c r="AZ12" s="12" t="str">
        <f t="shared" si="4"/>
        <v/>
      </c>
      <c r="BA12" s="12" t="str">
        <f t="shared" si="5"/>
        <v/>
      </c>
      <c r="BB12" s="12" t="str">
        <f t="shared" si="6"/>
        <v/>
      </c>
      <c r="BC12" s="12" t="str">
        <f t="shared" si="7"/>
        <v/>
      </c>
      <c r="BD12" s="12" t="str">
        <f t="shared" si="8"/>
        <v/>
      </c>
      <c r="BE12" s="12" t="str">
        <f t="shared" si="9"/>
        <v/>
      </c>
      <c r="BF12" s="12" t="str">
        <f t="shared" si="10"/>
        <v/>
      </c>
      <c r="BG12" s="12" t="str">
        <f t="shared" si="11"/>
        <v/>
      </c>
      <c r="BH12" s="12" t="str">
        <f t="shared" si="12"/>
        <v/>
      </c>
      <c r="BI12" s="12" t="str">
        <f t="shared" si="13"/>
        <v/>
      </c>
      <c r="BJ12" s="12" t="str">
        <f t="shared" si="14"/>
        <v/>
      </c>
      <c r="BK12" s="12" t="str">
        <f t="shared" si="15"/>
        <v/>
      </c>
      <c r="BL12" s="12" t="str">
        <f t="shared" si="16"/>
        <v/>
      </c>
      <c r="BM12" s="12" t="str">
        <f t="shared" si="17"/>
        <v/>
      </c>
      <c r="BN12" s="12" t="str">
        <f t="shared" si="18"/>
        <v/>
      </c>
      <c r="BO12" s="46" t="str">
        <f t="shared" si="23"/>
        <v>N/A</v>
      </c>
      <c r="BP12" s="46" t="str">
        <f t="shared" si="24"/>
        <v>N/A</v>
      </c>
      <c r="BQ12" s="43" t="str">
        <f t="shared" si="25"/>
        <v>NM_000414</v>
      </c>
      <c r="BR12" s="44" t="s">
        <v>39</v>
      </c>
      <c r="BS12" s="47" t="str">
        <f t="shared" si="26"/>
        <v/>
      </c>
      <c r="BT12" s="47" t="str">
        <f t="shared" si="27"/>
        <v/>
      </c>
      <c r="BU12" s="47" t="str">
        <f t="shared" si="28"/>
        <v/>
      </c>
      <c r="BV12" s="47" t="str">
        <f t="shared" si="29"/>
        <v/>
      </c>
      <c r="BW12" s="47" t="str">
        <f t="shared" si="30"/>
        <v/>
      </c>
      <c r="BX12" s="47" t="str">
        <f t="shared" si="31"/>
        <v/>
      </c>
      <c r="BY12" s="47" t="str">
        <f t="shared" si="32"/>
        <v/>
      </c>
      <c r="BZ12" s="47" t="str">
        <f t="shared" si="33"/>
        <v/>
      </c>
      <c r="CA12" s="47" t="str">
        <f t="shared" si="34"/>
        <v/>
      </c>
      <c r="CB12" s="47" t="str">
        <f t="shared" si="35"/>
        <v/>
      </c>
      <c r="CC12" s="47" t="str">
        <f t="shared" si="36"/>
        <v/>
      </c>
      <c r="CD12" s="47" t="str">
        <f t="shared" si="37"/>
        <v/>
      </c>
      <c r="CE12" s="47" t="str">
        <f t="shared" si="38"/>
        <v/>
      </c>
      <c r="CF12" s="47" t="str">
        <f t="shared" si="39"/>
        <v/>
      </c>
      <c r="CG12" s="47" t="str">
        <f t="shared" si="40"/>
        <v/>
      </c>
      <c r="CH12" s="47" t="str">
        <f t="shared" si="41"/>
        <v/>
      </c>
      <c r="CI12" s="47" t="str">
        <f t="shared" si="42"/>
        <v/>
      </c>
      <c r="CJ12" s="47" t="str">
        <f t="shared" si="43"/>
        <v/>
      </c>
      <c r="CK12" s="47" t="str">
        <f t="shared" si="44"/>
        <v/>
      </c>
      <c r="CL12" s="47" t="str">
        <f t="shared" si="45"/>
        <v/>
      </c>
    </row>
    <row r="13" spans="1:90" ht="12.75">
      <c r="A13" s="11" t="str">
        <f>'Gene Table'!C12</f>
        <v>NM_000413</v>
      </c>
      <c r="B13" s="11" t="s">
        <v>43</v>
      </c>
      <c r="C13" s="12" t="str">
        <f>IF('Test Sample Data'!C12="","",IF(SUM('Test Sample Data'!C$3:C$98)&gt;10,IF(AND(ISNUMBER('Test Sample Data'!C12),'Test Sample Data'!C12&lt;35,'Test Sample Data'!C12&gt;0),'Test Sample Data'!C12,35),""))</f>
        <v/>
      </c>
      <c r="D13" s="12" t="str">
        <f>IF('Test Sample Data'!D12="","",IF(SUM('Test Sample Data'!D$3:D$98)&gt;10,IF(AND(ISNUMBER('Test Sample Data'!D12),'Test Sample Data'!D12&lt;35,'Test Sample Data'!D12&gt;0),'Test Sample Data'!D12,35),""))</f>
        <v/>
      </c>
      <c r="E13" s="12" t="str">
        <f>IF('Test Sample Data'!E12="","",IF(SUM('Test Sample Data'!E$3:E$98)&gt;10,IF(AND(ISNUMBER('Test Sample Data'!E12),'Test Sample Data'!E12&lt;35,'Test Sample Data'!E12&gt;0),'Test Sample Data'!E12,35),""))</f>
        <v/>
      </c>
      <c r="F13" s="12" t="str">
        <f>IF('Test Sample Data'!F12="","",IF(SUM('Test Sample Data'!F$3:F$98)&gt;10,IF(AND(ISNUMBER('Test Sample Data'!F12),'Test Sample Data'!F12&lt;35,'Test Sample Data'!F12&gt;0),'Test Sample Data'!F12,35),""))</f>
        <v/>
      </c>
      <c r="G13" s="12" t="str">
        <f>IF('Test Sample Data'!G12="","",IF(SUM('Test Sample Data'!G$3:G$98)&gt;10,IF(AND(ISNUMBER('Test Sample Data'!G12),'Test Sample Data'!G12&lt;35,'Test Sample Data'!G12&gt;0),'Test Sample Data'!G12,35),""))</f>
        <v/>
      </c>
      <c r="H13" s="12" t="str">
        <f>IF('Test Sample Data'!H12="","",IF(SUM('Test Sample Data'!H$3:H$98)&gt;10,IF(AND(ISNUMBER('Test Sample Data'!H12),'Test Sample Data'!H12&lt;35,'Test Sample Data'!H12&gt;0),'Test Sample Data'!H12,35),""))</f>
        <v/>
      </c>
      <c r="I13" s="12" t="str">
        <f>IF('Test Sample Data'!I12="","",IF(SUM('Test Sample Data'!I$3:I$98)&gt;10,IF(AND(ISNUMBER('Test Sample Data'!I12),'Test Sample Data'!I12&lt;35,'Test Sample Data'!I12&gt;0),'Test Sample Data'!I12,35),""))</f>
        <v/>
      </c>
      <c r="J13" s="12" t="str">
        <f>IF('Test Sample Data'!J12="","",IF(SUM('Test Sample Data'!J$3:J$98)&gt;10,IF(AND(ISNUMBER('Test Sample Data'!J12),'Test Sample Data'!J12&lt;35,'Test Sample Data'!J12&gt;0),'Test Sample Data'!J12,35),""))</f>
        <v/>
      </c>
      <c r="K13" s="12" t="str">
        <f>IF('Test Sample Data'!K12="","",IF(SUM('Test Sample Data'!K$3:K$98)&gt;10,IF(AND(ISNUMBER('Test Sample Data'!K12),'Test Sample Data'!K12&lt;35,'Test Sample Data'!K12&gt;0),'Test Sample Data'!K12,35),""))</f>
        <v/>
      </c>
      <c r="L13" s="12" t="str">
        <f>IF('Test Sample Data'!L12="","",IF(SUM('Test Sample Data'!L$3:L$98)&gt;10,IF(AND(ISNUMBER('Test Sample Data'!L12),'Test Sample Data'!L12&lt;35,'Test Sample Data'!L12&gt;0),'Test Sample Data'!L12,35),""))</f>
        <v/>
      </c>
      <c r="M13" s="12" t="str">
        <f>'Gene Table'!C12</f>
        <v>NM_000413</v>
      </c>
      <c r="N13" s="12" t="s">
        <v>43</v>
      </c>
      <c r="O13" s="12" t="str">
        <f>IF('Control Sample Data'!C12="","",IF(SUM('Control Sample Data'!C$3:C$98)&gt;10,IF(AND(ISNUMBER('Control Sample Data'!C12),'Control Sample Data'!C12&lt;35,'Control Sample Data'!C12&gt;0),'Control Sample Data'!C12,35),""))</f>
        <v/>
      </c>
      <c r="P13" s="12" t="str">
        <f>IF('Control Sample Data'!D12="","",IF(SUM('Control Sample Data'!D$3:D$98)&gt;10,IF(AND(ISNUMBER('Control Sample Data'!D12),'Control Sample Data'!D12&lt;35,'Control Sample Data'!D12&gt;0),'Control Sample Data'!D12,35),""))</f>
        <v/>
      </c>
      <c r="Q13" s="12" t="str">
        <f>IF('Control Sample Data'!E12="","",IF(SUM('Control Sample Data'!E$3:E$98)&gt;10,IF(AND(ISNUMBER('Control Sample Data'!E12),'Control Sample Data'!E12&lt;35,'Control Sample Data'!E12&gt;0),'Control Sample Data'!E12,35),""))</f>
        <v/>
      </c>
      <c r="R13" s="12" t="str">
        <f>IF('Control Sample Data'!F12="","",IF(SUM('Control Sample Data'!F$3:F$98)&gt;10,IF(AND(ISNUMBER('Control Sample Data'!F12),'Control Sample Data'!F12&lt;35,'Control Sample Data'!F12&gt;0),'Control Sample Data'!F12,35),""))</f>
        <v/>
      </c>
      <c r="S13" s="12" t="str">
        <f>IF('Control Sample Data'!G12="","",IF(SUM('Control Sample Data'!G$3:G$98)&gt;10,IF(AND(ISNUMBER('Control Sample Data'!G12),'Control Sample Data'!G12&lt;35,'Control Sample Data'!G12&gt;0),'Control Sample Data'!G12,35),""))</f>
        <v/>
      </c>
      <c r="T13" s="12" t="str">
        <f>IF('Control Sample Data'!H12="","",IF(SUM('Control Sample Data'!H$3:H$98)&gt;10,IF(AND(ISNUMBER('Control Sample Data'!H12),'Control Sample Data'!H12&lt;35,'Control Sample Data'!H12&gt;0),'Control Sample Data'!H12,35),""))</f>
        <v/>
      </c>
      <c r="U13" s="12" t="str">
        <f>IF('Control Sample Data'!I12="","",IF(SUM('Control Sample Data'!I$3:I$98)&gt;10,IF(AND(ISNUMBER('Control Sample Data'!I12),'Control Sample Data'!I12&lt;35,'Control Sample Data'!I12&gt;0),'Control Sample Data'!I12,35),""))</f>
        <v/>
      </c>
      <c r="V13" s="12" t="str">
        <f>IF('Control Sample Data'!J12="","",IF(SUM('Control Sample Data'!J$3:J$98)&gt;10,IF(AND(ISNUMBER('Control Sample Data'!J12),'Control Sample Data'!J12&lt;35,'Control Sample Data'!J12&gt;0),'Control Sample Data'!J12,35),""))</f>
        <v/>
      </c>
      <c r="W13" s="12" t="str">
        <f>IF('Control Sample Data'!K12="","",IF(SUM('Control Sample Data'!K$3:K$98)&gt;10,IF(AND(ISNUMBER('Control Sample Data'!K12),'Control Sample Data'!K12&lt;35,'Control Sample Data'!K12&gt;0),'Control Sample Data'!K12,35),""))</f>
        <v/>
      </c>
      <c r="X13" s="12" t="str">
        <f>IF('Control Sample Data'!L12="","",IF(SUM('Control Sample Data'!L$3:L$98)&gt;10,IF(AND(ISNUMBER('Control Sample Data'!L12),'Control Sample Data'!L12&lt;35,'Control Sample Data'!L12&gt;0),'Control Sample Data'!L12,35),""))</f>
        <v/>
      </c>
      <c r="Y13" s="24" t="str">
        <f>IF(ISERROR(VLOOKUP('Choose Housekeeping Genes'!$A12,Calculations!$A$4:$L$99,3,0)),"",VLOOKUP('Choose Housekeeping Genes'!$A12,Calculations!$A$4:$L$99,3,0))</f>
        <v/>
      </c>
      <c r="Z13" s="25" t="str">
        <f>IF(ISERROR(VLOOKUP('Choose Housekeeping Genes'!$A12,Calculations!$A$4:$L$99,4,0)),"",VLOOKUP('Choose Housekeeping Genes'!$A12,Calculations!$A$4:$L$99,4,0))</f>
        <v/>
      </c>
      <c r="AA13" s="25" t="str">
        <f>IF(ISERROR(VLOOKUP('Choose Housekeeping Genes'!$A12,Calculations!$A$4:$L$99,5,0)),"",VLOOKUP('Choose Housekeeping Genes'!$A12,Calculations!$A$4:$L$99,5,0))</f>
        <v/>
      </c>
      <c r="AB13" s="25" t="str">
        <f>IF(ISERROR(VLOOKUP('Choose Housekeeping Genes'!$A12,Calculations!$A$4:$L$99,6,0)),"",VLOOKUP('Choose Housekeeping Genes'!$A12,Calculations!$A$4:$L$99,6,0))</f>
        <v/>
      </c>
      <c r="AC13" s="25" t="str">
        <f>IF(ISERROR(VLOOKUP('Choose Housekeeping Genes'!$A12,Calculations!$A$4:$L$99,7,0)),"",VLOOKUP('Choose Housekeeping Genes'!$A12,Calculations!$A$4:$L$99,7,0))</f>
        <v/>
      </c>
      <c r="AD13" s="25" t="str">
        <f>IF(ISERROR(VLOOKUP('Choose Housekeeping Genes'!$A12,Calculations!$A$4:$L$99,8,0)),"",VLOOKUP('Choose Housekeeping Genes'!$A12,Calculations!$A$4:$L$99,8,0))</f>
        <v/>
      </c>
      <c r="AE13" s="25" t="str">
        <f>IF(ISERROR(VLOOKUP('Choose Housekeeping Genes'!$A12,Calculations!$A$4:$L$99,9,0)),"",VLOOKUP('Choose Housekeeping Genes'!$A12,Calculations!$A$4:$L$99,9,0))</f>
        <v/>
      </c>
      <c r="AF13" s="25" t="str">
        <f>IF(ISERROR(VLOOKUP('Choose Housekeeping Genes'!$A12,Calculations!$A$4:$L$99,10,0)),"",VLOOKUP('Choose Housekeeping Genes'!$A12,Calculations!$A$4:$L$99,10,0))</f>
        <v/>
      </c>
      <c r="AG13" s="25" t="str">
        <f>IF(ISERROR(VLOOKUP('Choose Housekeeping Genes'!$A12,Calculations!$A$4:$L$99,11,0)),"",VLOOKUP('Choose Housekeeping Genes'!$A12,Calculations!$A$4:$L$99,11,0))</f>
        <v/>
      </c>
      <c r="AH13" s="37" t="str">
        <f>IF(ISERROR(VLOOKUP('Choose Housekeeping Genes'!$A12,Calculations!$A$4:$M$99,12,0)),"",VLOOKUP('Choose Housekeeping Genes'!$A12,Calculations!$A$4:$M$99,12,0))</f>
        <v/>
      </c>
      <c r="AI13" s="24" t="str">
        <f>IF(ISERROR(VLOOKUP('Choose Housekeeping Genes'!$A12,Calculations!$A$4:$AA$99,15,0)),"",VLOOKUP('Choose Housekeeping Genes'!$A12,Calculations!$A$4:$AA$99,15,0))</f>
        <v/>
      </c>
      <c r="AJ13" s="25" t="str">
        <f>IF(ISERROR(VLOOKUP('Choose Housekeeping Genes'!$A12,Calculations!$A$4:$AA$99,16,0)),"",VLOOKUP('Choose Housekeeping Genes'!$A12,Calculations!$A$4:$AA$99,16,0))</f>
        <v/>
      </c>
      <c r="AK13" s="25" t="str">
        <f>IF(ISERROR(VLOOKUP('Choose Housekeeping Genes'!$A12,Calculations!$A$4:$AA$99,17,0)),"",VLOOKUP('Choose Housekeeping Genes'!$A12,Calculations!$A$4:$AA$99,17,0))</f>
        <v/>
      </c>
      <c r="AL13" s="25" t="str">
        <f>IF(ISERROR(VLOOKUP('Choose Housekeeping Genes'!$A12,Calculations!$A$4:$AA$99,18,0)),"",VLOOKUP('Choose Housekeeping Genes'!$A12,Calculations!$A$4:$AA$99,18,0))</f>
        <v/>
      </c>
      <c r="AM13" s="25" t="str">
        <f>IF(ISERROR(VLOOKUP('Choose Housekeeping Genes'!$A12,Calculations!$A$4:$AA$99,19,0)),"",VLOOKUP('Choose Housekeeping Genes'!$A12,Calculations!$A$4:$AA$99,19,0))</f>
        <v/>
      </c>
      <c r="AN13" s="25" t="str">
        <f>IF(ISERROR(VLOOKUP('Choose Housekeeping Genes'!$A12,Calculations!$A$4:$AA$99,20,0)),"",VLOOKUP('Choose Housekeeping Genes'!$A12,Calculations!$A$4:$AA$99,20,0))</f>
        <v/>
      </c>
      <c r="AO13" s="25" t="str">
        <f>IF(ISERROR(VLOOKUP('Choose Housekeeping Genes'!$A12,Calculations!$A$4:$AA$99,21,0)),"",VLOOKUP('Choose Housekeeping Genes'!$A12,Calculations!$A$4:$AA$99,21,0))</f>
        <v/>
      </c>
      <c r="AP13" s="25" t="str">
        <f>IF(ISERROR(VLOOKUP('Choose Housekeeping Genes'!$A12,Calculations!$A$4:$AA$99,22,0)),"",VLOOKUP('Choose Housekeeping Genes'!$A12,Calculations!$A$4:$AA$99,22,0))</f>
        <v/>
      </c>
      <c r="AQ13" s="25" t="str">
        <f>IF(ISERROR(VLOOKUP('Choose Housekeeping Genes'!$A12,Calculations!$A$4:$AA$99,23,0)),"",VLOOKUP('Choose Housekeeping Genes'!$A12,Calculations!$A$4:$AA$99,23,0))</f>
        <v/>
      </c>
      <c r="AR13" s="37" t="str">
        <f>IF(ISERROR(VLOOKUP('Choose Housekeeping Genes'!$A12,Calculations!$A$4:$AA$99,24,0)),"",VLOOKUP('Choose Housekeeping Genes'!$A12,Calculations!$A$4:$AA$99,24,0))</f>
        <v/>
      </c>
      <c r="AS13" s="43" t="str">
        <f t="shared" si="21"/>
        <v>NM_000413</v>
      </c>
      <c r="AT13" s="44" t="s">
        <v>43</v>
      </c>
      <c r="AU13" s="12" t="str">
        <f t="shared" si="22"/>
        <v/>
      </c>
      <c r="AV13" s="12" t="str">
        <f t="shared" si="0"/>
        <v/>
      </c>
      <c r="AW13" s="12" t="str">
        <f t="shared" si="1"/>
        <v/>
      </c>
      <c r="AX13" s="12" t="str">
        <f t="shared" si="2"/>
        <v/>
      </c>
      <c r="AY13" s="12" t="str">
        <f t="shared" si="3"/>
        <v/>
      </c>
      <c r="AZ13" s="12" t="str">
        <f t="shared" si="4"/>
        <v/>
      </c>
      <c r="BA13" s="12" t="str">
        <f t="shared" si="5"/>
        <v/>
      </c>
      <c r="BB13" s="12" t="str">
        <f t="shared" si="6"/>
        <v/>
      </c>
      <c r="BC13" s="12" t="str">
        <f t="shared" si="7"/>
        <v/>
      </c>
      <c r="BD13" s="12" t="str">
        <f t="shared" si="8"/>
        <v/>
      </c>
      <c r="BE13" s="12" t="str">
        <f t="shared" si="9"/>
        <v/>
      </c>
      <c r="BF13" s="12" t="str">
        <f t="shared" si="10"/>
        <v/>
      </c>
      <c r="BG13" s="12" t="str">
        <f t="shared" si="11"/>
        <v/>
      </c>
      <c r="BH13" s="12" t="str">
        <f t="shared" si="12"/>
        <v/>
      </c>
      <c r="BI13" s="12" t="str">
        <f t="shared" si="13"/>
        <v/>
      </c>
      <c r="BJ13" s="12" t="str">
        <f t="shared" si="14"/>
        <v/>
      </c>
      <c r="BK13" s="12" t="str">
        <f t="shared" si="15"/>
        <v/>
      </c>
      <c r="BL13" s="12" t="str">
        <f t="shared" si="16"/>
        <v/>
      </c>
      <c r="BM13" s="12" t="str">
        <f t="shared" si="17"/>
        <v/>
      </c>
      <c r="BN13" s="12" t="str">
        <f t="shared" si="18"/>
        <v/>
      </c>
      <c r="BO13" s="46" t="str">
        <f t="shared" si="23"/>
        <v>N/A</v>
      </c>
      <c r="BP13" s="46" t="str">
        <f t="shared" si="24"/>
        <v>N/A</v>
      </c>
      <c r="BQ13" s="43" t="str">
        <f t="shared" si="25"/>
        <v>NM_000413</v>
      </c>
      <c r="BR13" s="44" t="s">
        <v>43</v>
      </c>
      <c r="BS13" s="47" t="str">
        <f t="shared" si="26"/>
        <v/>
      </c>
      <c r="BT13" s="47" t="str">
        <f t="shared" si="27"/>
        <v/>
      </c>
      <c r="BU13" s="47" t="str">
        <f t="shared" si="28"/>
        <v/>
      </c>
      <c r="BV13" s="47" t="str">
        <f t="shared" si="29"/>
        <v/>
      </c>
      <c r="BW13" s="47" t="str">
        <f t="shared" si="30"/>
        <v/>
      </c>
      <c r="BX13" s="47" t="str">
        <f t="shared" si="31"/>
        <v/>
      </c>
      <c r="BY13" s="47" t="str">
        <f t="shared" si="32"/>
        <v/>
      </c>
      <c r="BZ13" s="47" t="str">
        <f t="shared" si="33"/>
        <v/>
      </c>
      <c r="CA13" s="47" t="str">
        <f t="shared" si="34"/>
        <v/>
      </c>
      <c r="CB13" s="47" t="str">
        <f t="shared" si="35"/>
        <v/>
      </c>
      <c r="CC13" s="47" t="str">
        <f t="shared" si="36"/>
        <v/>
      </c>
      <c r="CD13" s="47" t="str">
        <f t="shared" si="37"/>
        <v/>
      </c>
      <c r="CE13" s="47" t="str">
        <f t="shared" si="38"/>
        <v/>
      </c>
      <c r="CF13" s="47" t="str">
        <f t="shared" si="39"/>
        <v/>
      </c>
      <c r="CG13" s="47" t="str">
        <f t="shared" si="40"/>
        <v/>
      </c>
      <c r="CH13" s="47" t="str">
        <f t="shared" si="41"/>
        <v/>
      </c>
      <c r="CI13" s="47" t="str">
        <f t="shared" si="42"/>
        <v/>
      </c>
      <c r="CJ13" s="47" t="str">
        <f t="shared" si="43"/>
        <v/>
      </c>
      <c r="CK13" s="47" t="str">
        <f t="shared" si="44"/>
        <v/>
      </c>
      <c r="CL13" s="47" t="str">
        <f t="shared" si="45"/>
        <v/>
      </c>
    </row>
    <row r="14" spans="1:90" ht="12.75">
      <c r="A14" s="11" t="str">
        <f>'Gene Table'!C13</f>
        <v>NM_000777</v>
      </c>
      <c r="B14" s="11" t="s">
        <v>47</v>
      </c>
      <c r="C14" s="12" t="str">
        <f>IF('Test Sample Data'!C13="","",IF(SUM('Test Sample Data'!C$3:C$98)&gt;10,IF(AND(ISNUMBER('Test Sample Data'!C13),'Test Sample Data'!C13&lt;35,'Test Sample Data'!C13&gt;0),'Test Sample Data'!C13,35),""))</f>
        <v/>
      </c>
      <c r="D14" s="12" t="str">
        <f>IF('Test Sample Data'!D13="","",IF(SUM('Test Sample Data'!D$3:D$98)&gt;10,IF(AND(ISNUMBER('Test Sample Data'!D13),'Test Sample Data'!D13&lt;35,'Test Sample Data'!D13&gt;0),'Test Sample Data'!D13,35),""))</f>
        <v/>
      </c>
      <c r="E14" s="12" t="str">
        <f>IF('Test Sample Data'!E13="","",IF(SUM('Test Sample Data'!E$3:E$98)&gt;10,IF(AND(ISNUMBER('Test Sample Data'!E13),'Test Sample Data'!E13&lt;35,'Test Sample Data'!E13&gt;0),'Test Sample Data'!E13,35),""))</f>
        <v/>
      </c>
      <c r="F14" s="12" t="str">
        <f>IF('Test Sample Data'!F13="","",IF(SUM('Test Sample Data'!F$3:F$98)&gt;10,IF(AND(ISNUMBER('Test Sample Data'!F13),'Test Sample Data'!F13&lt;35,'Test Sample Data'!F13&gt;0),'Test Sample Data'!F13,35),""))</f>
        <v/>
      </c>
      <c r="G14" s="12" t="str">
        <f>IF('Test Sample Data'!G13="","",IF(SUM('Test Sample Data'!G$3:G$98)&gt;10,IF(AND(ISNUMBER('Test Sample Data'!G13),'Test Sample Data'!G13&lt;35,'Test Sample Data'!G13&gt;0),'Test Sample Data'!G13,35),""))</f>
        <v/>
      </c>
      <c r="H14" s="12" t="str">
        <f>IF('Test Sample Data'!H13="","",IF(SUM('Test Sample Data'!H$3:H$98)&gt;10,IF(AND(ISNUMBER('Test Sample Data'!H13),'Test Sample Data'!H13&lt;35,'Test Sample Data'!H13&gt;0),'Test Sample Data'!H13,35),""))</f>
        <v/>
      </c>
      <c r="I14" s="12" t="str">
        <f>IF('Test Sample Data'!I13="","",IF(SUM('Test Sample Data'!I$3:I$98)&gt;10,IF(AND(ISNUMBER('Test Sample Data'!I13),'Test Sample Data'!I13&lt;35,'Test Sample Data'!I13&gt;0),'Test Sample Data'!I13,35),""))</f>
        <v/>
      </c>
      <c r="J14" s="12" t="str">
        <f>IF('Test Sample Data'!J13="","",IF(SUM('Test Sample Data'!J$3:J$98)&gt;10,IF(AND(ISNUMBER('Test Sample Data'!J13),'Test Sample Data'!J13&lt;35,'Test Sample Data'!J13&gt;0),'Test Sample Data'!J13,35),""))</f>
        <v/>
      </c>
      <c r="K14" s="12" t="str">
        <f>IF('Test Sample Data'!K13="","",IF(SUM('Test Sample Data'!K$3:K$98)&gt;10,IF(AND(ISNUMBER('Test Sample Data'!K13),'Test Sample Data'!K13&lt;35,'Test Sample Data'!K13&gt;0),'Test Sample Data'!K13,35),""))</f>
        <v/>
      </c>
      <c r="L14" s="12" t="str">
        <f>IF('Test Sample Data'!L13="","",IF(SUM('Test Sample Data'!L$3:L$98)&gt;10,IF(AND(ISNUMBER('Test Sample Data'!L13),'Test Sample Data'!L13&lt;35,'Test Sample Data'!L13&gt;0),'Test Sample Data'!L13,35),""))</f>
        <v/>
      </c>
      <c r="M14" s="12" t="str">
        <f>'Gene Table'!C13</f>
        <v>NM_000777</v>
      </c>
      <c r="N14" s="12" t="s">
        <v>47</v>
      </c>
      <c r="O14" s="12" t="str">
        <f>IF('Control Sample Data'!C13="","",IF(SUM('Control Sample Data'!C$3:C$98)&gt;10,IF(AND(ISNUMBER('Control Sample Data'!C13),'Control Sample Data'!C13&lt;35,'Control Sample Data'!C13&gt;0),'Control Sample Data'!C13,35),""))</f>
        <v/>
      </c>
      <c r="P14" s="12" t="str">
        <f>IF('Control Sample Data'!D13="","",IF(SUM('Control Sample Data'!D$3:D$98)&gt;10,IF(AND(ISNUMBER('Control Sample Data'!D13),'Control Sample Data'!D13&lt;35,'Control Sample Data'!D13&gt;0),'Control Sample Data'!D13,35),""))</f>
        <v/>
      </c>
      <c r="Q14" s="12" t="str">
        <f>IF('Control Sample Data'!E13="","",IF(SUM('Control Sample Data'!E$3:E$98)&gt;10,IF(AND(ISNUMBER('Control Sample Data'!E13),'Control Sample Data'!E13&lt;35,'Control Sample Data'!E13&gt;0),'Control Sample Data'!E13,35),""))</f>
        <v/>
      </c>
      <c r="R14" s="12" t="str">
        <f>IF('Control Sample Data'!F13="","",IF(SUM('Control Sample Data'!F$3:F$98)&gt;10,IF(AND(ISNUMBER('Control Sample Data'!F13),'Control Sample Data'!F13&lt;35,'Control Sample Data'!F13&gt;0),'Control Sample Data'!F13,35),""))</f>
        <v/>
      </c>
      <c r="S14" s="12" t="str">
        <f>IF('Control Sample Data'!G13="","",IF(SUM('Control Sample Data'!G$3:G$98)&gt;10,IF(AND(ISNUMBER('Control Sample Data'!G13),'Control Sample Data'!G13&lt;35,'Control Sample Data'!G13&gt;0),'Control Sample Data'!G13,35),""))</f>
        <v/>
      </c>
      <c r="T14" s="12" t="str">
        <f>IF('Control Sample Data'!H13="","",IF(SUM('Control Sample Data'!H$3:H$98)&gt;10,IF(AND(ISNUMBER('Control Sample Data'!H13),'Control Sample Data'!H13&lt;35,'Control Sample Data'!H13&gt;0),'Control Sample Data'!H13,35),""))</f>
        <v/>
      </c>
      <c r="U14" s="12" t="str">
        <f>IF('Control Sample Data'!I13="","",IF(SUM('Control Sample Data'!I$3:I$98)&gt;10,IF(AND(ISNUMBER('Control Sample Data'!I13),'Control Sample Data'!I13&lt;35,'Control Sample Data'!I13&gt;0),'Control Sample Data'!I13,35),""))</f>
        <v/>
      </c>
      <c r="V14" s="12" t="str">
        <f>IF('Control Sample Data'!J13="","",IF(SUM('Control Sample Data'!J$3:J$98)&gt;10,IF(AND(ISNUMBER('Control Sample Data'!J13),'Control Sample Data'!J13&lt;35,'Control Sample Data'!J13&gt;0),'Control Sample Data'!J13,35),""))</f>
        <v/>
      </c>
      <c r="W14" s="12" t="str">
        <f>IF('Control Sample Data'!K13="","",IF(SUM('Control Sample Data'!K$3:K$98)&gt;10,IF(AND(ISNUMBER('Control Sample Data'!K13),'Control Sample Data'!K13&lt;35,'Control Sample Data'!K13&gt;0),'Control Sample Data'!K13,35),""))</f>
        <v/>
      </c>
      <c r="X14" s="12" t="str">
        <f>IF('Control Sample Data'!L13="","",IF(SUM('Control Sample Data'!L$3:L$98)&gt;10,IF(AND(ISNUMBER('Control Sample Data'!L13),'Control Sample Data'!L13&lt;35,'Control Sample Data'!L13&gt;0),'Control Sample Data'!L13,35),""))</f>
        <v/>
      </c>
      <c r="Y14" s="24" t="str">
        <f>IF(ISERROR(VLOOKUP('Choose Housekeeping Genes'!$A13,Calculations!$A$4:$L$99,3,0)),"",VLOOKUP('Choose Housekeeping Genes'!$A13,Calculations!$A$4:$L$99,3,0))</f>
        <v/>
      </c>
      <c r="Z14" s="25" t="str">
        <f>IF(ISERROR(VLOOKUP('Choose Housekeeping Genes'!$A13,Calculations!$A$4:$L$99,4,0)),"",VLOOKUP('Choose Housekeeping Genes'!$A13,Calculations!$A$4:$L$99,4,0))</f>
        <v/>
      </c>
      <c r="AA14" s="25" t="str">
        <f>IF(ISERROR(VLOOKUP('Choose Housekeeping Genes'!$A13,Calculations!$A$4:$L$99,5,0)),"",VLOOKUP('Choose Housekeeping Genes'!$A13,Calculations!$A$4:$L$99,5,0))</f>
        <v/>
      </c>
      <c r="AB14" s="25" t="str">
        <f>IF(ISERROR(VLOOKUP('Choose Housekeeping Genes'!$A13,Calculations!$A$4:$L$99,6,0)),"",VLOOKUP('Choose Housekeeping Genes'!$A13,Calculations!$A$4:$L$99,6,0))</f>
        <v/>
      </c>
      <c r="AC14" s="25" t="str">
        <f>IF(ISERROR(VLOOKUP('Choose Housekeeping Genes'!$A13,Calculations!$A$4:$L$99,7,0)),"",VLOOKUP('Choose Housekeeping Genes'!$A13,Calculations!$A$4:$L$99,7,0))</f>
        <v/>
      </c>
      <c r="AD14" s="25" t="str">
        <f>IF(ISERROR(VLOOKUP('Choose Housekeeping Genes'!$A13,Calculations!$A$4:$L$99,8,0)),"",VLOOKUP('Choose Housekeeping Genes'!$A13,Calculations!$A$4:$L$99,8,0))</f>
        <v/>
      </c>
      <c r="AE14" s="25" t="str">
        <f>IF(ISERROR(VLOOKUP('Choose Housekeeping Genes'!$A13,Calculations!$A$4:$L$99,9,0)),"",VLOOKUP('Choose Housekeeping Genes'!$A13,Calculations!$A$4:$L$99,9,0))</f>
        <v/>
      </c>
      <c r="AF14" s="25" t="str">
        <f>IF(ISERROR(VLOOKUP('Choose Housekeeping Genes'!$A13,Calculations!$A$4:$L$99,10,0)),"",VLOOKUP('Choose Housekeeping Genes'!$A13,Calculations!$A$4:$L$99,10,0))</f>
        <v/>
      </c>
      <c r="AG14" s="25" t="str">
        <f>IF(ISERROR(VLOOKUP('Choose Housekeeping Genes'!$A13,Calculations!$A$4:$L$99,11,0)),"",VLOOKUP('Choose Housekeeping Genes'!$A13,Calculations!$A$4:$L$99,11,0))</f>
        <v/>
      </c>
      <c r="AH14" s="37" t="str">
        <f>IF(ISERROR(VLOOKUP('Choose Housekeeping Genes'!$A13,Calculations!$A$4:$M$99,12,0)),"",VLOOKUP('Choose Housekeeping Genes'!$A13,Calculations!$A$4:$M$99,12,0))</f>
        <v/>
      </c>
      <c r="AI14" s="24" t="str">
        <f>IF(ISERROR(VLOOKUP('Choose Housekeeping Genes'!$A13,Calculations!$A$4:$AA$99,15,0)),"",VLOOKUP('Choose Housekeeping Genes'!$A13,Calculations!$A$4:$AA$99,15,0))</f>
        <v/>
      </c>
      <c r="AJ14" s="25" t="str">
        <f>IF(ISERROR(VLOOKUP('Choose Housekeeping Genes'!$A13,Calculations!$A$4:$AA$99,16,0)),"",VLOOKUP('Choose Housekeeping Genes'!$A13,Calculations!$A$4:$AA$99,16,0))</f>
        <v/>
      </c>
      <c r="AK14" s="25" t="str">
        <f>IF(ISERROR(VLOOKUP('Choose Housekeeping Genes'!$A13,Calculations!$A$4:$AA$99,17,0)),"",VLOOKUP('Choose Housekeeping Genes'!$A13,Calculations!$A$4:$AA$99,17,0))</f>
        <v/>
      </c>
      <c r="AL14" s="25" t="str">
        <f>IF(ISERROR(VLOOKUP('Choose Housekeeping Genes'!$A13,Calculations!$A$4:$AA$99,18,0)),"",VLOOKUP('Choose Housekeeping Genes'!$A13,Calculations!$A$4:$AA$99,18,0))</f>
        <v/>
      </c>
      <c r="AM14" s="25" t="str">
        <f>IF(ISERROR(VLOOKUP('Choose Housekeeping Genes'!$A13,Calculations!$A$4:$AA$99,19,0)),"",VLOOKUP('Choose Housekeeping Genes'!$A13,Calculations!$A$4:$AA$99,19,0))</f>
        <v/>
      </c>
      <c r="AN14" s="25" t="str">
        <f>IF(ISERROR(VLOOKUP('Choose Housekeeping Genes'!$A13,Calculations!$A$4:$AA$99,20,0)),"",VLOOKUP('Choose Housekeeping Genes'!$A13,Calculations!$A$4:$AA$99,20,0))</f>
        <v/>
      </c>
      <c r="AO14" s="25" t="str">
        <f>IF(ISERROR(VLOOKUP('Choose Housekeeping Genes'!$A13,Calculations!$A$4:$AA$99,21,0)),"",VLOOKUP('Choose Housekeeping Genes'!$A13,Calculations!$A$4:$AA$99,21,0))</f>
        <v/>
      </c>
      <c r="AP14" s="25" t="str">
        <f>IF(ISERROR(VLOOKUP('Choose Housekeeping Genes'!$A13,Calculations!$A$4:$AA$99,22,0)),"",VLOOKUP('Choose Housekeeping Genes'!$A13,Calculations!$A$4:$AA$99,22,0))</f>
        <v/>
      </c>
      <c r="AQ14" s="25" t="str">
        <f>IF(ISERROR(VLOOKUP('Choose Housekeeping Genes'!$A13,Calculations!$A$4:$AA$99,23,0)),"",VLOOKUP('Choose Housekeeping Genes'!$A13,Calculations!$A$4:$AA$99,23,0))</f>
        <v/>
      </c>
      <c r="AR14" s="37" t="str">
        <f>IF(ISERROR(VLOOKUP('Choose Housekeeping Genes'!$A13,Calculations!$A$4:$AA$99,24,0)),"",VLOOKUP('Choose Housekeeping Genes'!$A13,Calculations!$A$4:$AA$99,24,0))</f>
        <v/>
      </c>
      <c r="AS14" s="43" t="str">
        <f t="shared" si="21"/>
        <v>NM_000777</v>
      </c>
      <c r="AT14" s="44" t="s">
        <v>47</v>
      </c>
      <c r="AU14" s="12" t="str">
        <f t="shared" si="22"/>
        <v/>
      </c>
      <c r="AV14" s="12" t="str">
        <f t="shared" si="0"/>
        <v/>
      </c>
      <c r="AW14" s="12" t="str">
        <f t="shared" si="1"/>
        <v/>
      </c>
      <c r="AX14" s="12" t="str">
        <f t="shared" si="2"/>
        <v/>
      </c>
      <c r="AY14" s="12" t="str">
        <f t="shared" si="3"/>
        <v/>
      </c>
      <c r="AZ14" s="12" t="str">
        <f t="shared" si="4"/>
        <v/>
      </c>
      <c r="BA14" s="12" t="str">
        <f t="shared" si="5"/>
        <v/>
      </c>
      <c r="BB14" s="12" t="str">
        <f t="shared" si="6"/>
        <v/>
      </c>
      <c r="BC14" s="12" t="str">
        <f t="shared" si="7"/>
        <v/>
      </c>
      <c r="BD14" s="12" t="str">
        <f t="shared" si="8"/>
        <v/>
      </c>
      <c r="BE14" s="12" t="str">
        <f t="shared" si="9"/>
        <v/>
      </c>
      <c r="BF14" s="12" t="str">
        <f t="shared" si="10"/>
        <v/>
      </c>
      <c r="BG14" s="12" t="str">
        <f t="shared" si="11"/>
        <v/>
      </c>
      <c r="BH14" s="12" t="str">
        <f t="shared" si="12"/>
        <v/>
      </c>
      <c r="BI14" s="12" t="str">
        <f t="shared" si="13"/>
        <v/>
      </c>
      <c r="BJ14" s="12" t="str">
        <f t="shared" si="14"/>
        <v/>
      </c>
      <c r="BK14" s="12" t="str">
        <f t="shared" si="15"/>
        <v/>
      </c>
      <c r="BL14" s="12" t="str">
        <f t="shared" si="16"/>
        <v/>
      </c>
      <c r="BM14" s="12" t="str">
        <f t="shared" si="17"/>
        <v/>
      </c>
      <c r="BN14" s="12" t="str">
        <f t="shared" si="18"/>
        <v/>
      </c>
      <c r="BO14" s="46" t="str">
        <f t="shared" si="23"/>
        <v>N/A</v>
      </c>
      <c r="BP14" s="46" t="str">
        <f t="shared" si="24"/>
        <v>N/A</v>
      </c>
      <c r="BQ14" s="43" t="str">
        <f t="shared" si="25"/>
        <v>NM_000777</v>
      </c>
      <c r="BR14" s="44" t="s">
        <v>47</v>
      </c>
      <c r="BS14" s="47" t="str">
        <f t="shared" si="26"/>
        <v/>
      </c>
      <c r="BT14" s="47" t="str">
        <f t="shared" si="27"/>
        <v/>
      </c>
      <c r="BU14" s="47" t="str">
        <f t="shared" si="28"/>
        <v/>
      </c>
      <c r="BV14" s="47" t="str">
        <f t="shared" si="29"/>
        <v/>
      </c>
      <c r="BW14" s="47" t="str">
        <f t="shared" si="30"/>
        <v/>
      </c>
      <c r="BX14" s="47" t="str">
        <f t="shared" si="31"/>
        <v/>
      </c>
      <c r="BY14" s="47" t="str">
        <f t="shared" si="32"/>
        <v/>
      </c>
      <c r="BZ14" s="47" t="str">
        <f t="shared" si="33"/>
        <v/>
      </c>
      <c r="CA14" s="47" t="str">
        <f t="shared" si="34"/>
        <v/>
      </c>
      <c r="CB14" s="47" t="str">
        <f t="shared" si="35"/>
        <v/>
      </c>
      <c r="CC14" s="47" t="str">
        <f t="shared" si="36"/>
        <v/>
      </c>
      <c r="CD14" s="47" t="str">
        <f t="shared" si="37"/>
        <v/>
      </c>
      <c r="CE14" s="47" t="str">
        <f t="shared" si="38"/>
        <v/>
      </c>
      <c r="CF14" s="47" t="str">
        <f t="shared" si="39"/>
        <v/>
      </c>
      <c r="CG14" s="47" t="str">
        <f t="shared" si="40"/>
        <v/>
      </c>
      <c r="CH14" s="47" t="str">
        <f t="shared" si="41"/>
        <v/>
      </c>
      <c r="CI14" s="47" t="str">
        <f t="shared" si="42"/>
        <v/>
      </c>
      <c r="CJ14" s="47" t="str">
        <f t="shared" si="43"/>
        <v/>
      </c>
      <c r="CK14" s="47" t="str">
        <f t="shared" si="44"/>
        <v/>
      </c>
      <c r="CL14" s="47" t="str">
        <f t="shared" si="45"/>
        <v/>
      </c>
    </row>
    <row r="15" spans="1:90" ht="12.75">
      <c r="A15" s="11" t="str">
        <f>'Gene Table'!C14</f>
        <v>NM_000499</v>
      </c>
      <c r="B15" s="11" t="s">
        <v>51</v>
      </c>
      <c r="C15" s="12" t="str">
        <f>IF('Test Sample Data'!C14="","",IF(SUM('Test Sample Data'!C$3:C$98)&gt;10,IF(AND(ISNUMBER('Test Sample Data'!C14),'Test Sample Data'!C14&lt;35,'Test Sample Data'!C14&gt;0),'Test Sample Data'!C14,35),""))</f>
        <v/>
      </c>
      <c r="D15" s="12" t="str">
        <f>IF('Test Sample Data'!D14="","",IF(SUM('Test Sample Data'!D$3:D$98)&gt;10,IF(AND(ISNUMBER('Test Sample Data'!D14),'Test Sample Data'!D14&lt;35,'Test Sample Data'!D14&gt;0),'Test Sample Data'!D14,35),""))</f>
        <v/>
      </c>
      <c r="E15" s="12" t="str">
        <f>IF('Test Sample Data'!E14="","",IF(SUM('Test Sample Data'!E$3:E$98)&gt;10,IF(AND(ISNUMBER('Test Sample Data'!E14),'Test Sample Data'!E14&lt;35,'Test Sample Data'!E14&gt;0),'Test Sample Data'!E14,35),""))</f>
        <v/>
      </c>
      <c r="F15" s="12" t="str">
        <f>IF('Test Sample Data'!F14="","",IF(SUM('Test Sample Data'!F$3:F$98)&gt;10,IF(AND(ISNUMBER('Test Sample Data'!F14),'Test Sample Data'!F14&lt;35,'Test Sample Data'!F14&gt;0),'Test Sample Data'!F14,35),""))</f>
        <v/>
      </c>
      <c r="G15" s="12" t="str">
        <f>IF('Test Sample Data'!G14="","",IF(SUM('Test Sample Data'!G$3:G$98)&gt;10,IF(AND(ISNUMBER('Test Sample Data'!G14),'Test Sample Data'!G14&lt;35,'Test Sample Data'!G14&gt;0),'Test Sample Data'!G14,35),""))</f>
        <v/>
      </c>
      <c r="H15" s="12" t="str">
        <f>IF('Test Sample Data'!H14="","",IF(SUM('Test Sample Data'!H$3:H$98)&gt;10,IF(AND(ISNUMBER('Test Sample Data'!H14),'Test Sample Data'!H14&lt;35,'Test Sample Data'!H14&gt;0),'Test Sample Data'!H14,35),""))</f>
        <v/>
      </c>
      <c r="I15" s="12" t="str">
        <f>IF('Test Sample Data'!I14="","",IF(SUM('Test Sample Data'!I$3:I$98)&gt;10,IF(AND(ISNUMBER('Test Sample Data'!I14),'Test Sample Data'!I14&lt;35,'Test Sample Data'!I14&gt;0),'Test Sample Data'!I14,35),""))</f>
        <v/>
      </c>
      <c r="J15" s="12" t="str">
        <f>IF('Test Sample Data'!J14="","",IF(SUM('Test Sample Data'!J$3:J$98)&gt;10,IF(AND(ISNUMBER('Test Sample Data'!J14),'Test Sample Data'!J14&lt;35,'Test Sample Data'!J14&gt;0),'Test Sample Data'!J14,35),""))</f>
        <v/>
      </c>
      <c r="K15" s="12" t="str">
        <f>IF('Test Sample Data'!K14="","",IF(SUM('Test Sample Data'!K$3:K$98)&gt;10,IF(AND(ISNUMBER('Test Sample Data'!K14),'Test Sample Data'!K14&lt;35,'Test Sample Data'!K14&gt;0),'Test Sample Data'!K14,35),""))</f>
        <v/>
      </c>
      <c r="L15" s="12" t="str">
        <f>IF('Test Sample Data'!L14="","",IF(SUM('Test Sample Data'!L$3:L$98)&gt;10,IF(AND(ISNUMBER('Test Sample Data'!L14),'Test Sample Data'!L14&lt;35,'Test Sample Data'!L14&gt;0),'Test Sample Data'!L14,35),""))</f>
        <v/>
      </c>
      <c r="M15" s="12" t="str">
        <f>'Gene Table'!C14</f>
        <v>NM_000499</v>
      </c>
      <c r="N15" s="12" t="s">
        <v>51</v>
      </c>
      <c r="O15" s="12" t="str">
        <f>IF('Control Sample Data'!C14="","",IF(SUM('Control Sample Data'!C$3:C$98)&gt;10,IF(AND(ISNUMBER('Control Sample Data'!C14),'Control Sample Data'!C14&lt;35,'Control Sample Data'!C14&gt;0),'Control Sample Data'!C14,35),""))</f>
        <v/>
      </c>
      <c r="P15" s="12" t="str">
        <f>IF('Control Sample Data'!D14="","",IF(SUM('Control Sample Data'!D$3:D$98)&gt;10,IF(AND(ISNUMBER('Control Sample Data'!D14),'Control Sample Data'!D14&lt;35,'Control Sample Data'!D14&gt;0),'Control Sample Data'!D14,35),""))</f>
        <v/>
      </c>
      <c r="Q15" s="12" t="str">
        <f>IF('Control Sample Data'!E14="","",IF(SUM('Control Sample Data'!E$3:E$98)&gt;10,IF(AND(ISNUMBER('Control Sample Data'!E14),'Control Sample Data'!E14&lt;35,'Control Sample Data'!E14&gt;0),'Control Sample Data'!E14,35),""))</f>
        <v/>
      </c>
      <c r="R15" s="12" t="str">
        <f>IF('Control Sample Data'!F14="","",IF(SUM('Control Sample Data'!F$3:F$98)&gt;10,IF(AND(ISNUMBER('Control Sample Data'!F14),'Control Sample Data'!F14&lt;35,'Control Sample Data'!F14&gt;0),'Control Sample Data'!F14,35),""))</f>
        <v/>
      </c>
      <c r="S15" s="12" t="str">
        <f>IF('Control Sample Data'!G14="","",IF(SUM('Control Sample Data'!G$3:G$98)&gt;10,IF(AND(ISNUMBER('Control Sample Data'!G14),'Control Sample Data'!G14&lt;35,'Control Sample Data'!G14&gt;0),'Control Sample Data'!G14,35),""))</f>
        <v/>
      </c>
      <c r="T15" s="12" t="str">
        <f>IF('Control Sample Data'!H14="","",IF(SUM('Control Sample Data'!H$3:H$98)&gt;10,IF(AND(ISNUMBER('Control Sample Data'!H14),'Control Sample Data'!H14&lt;35,'Control Sample Data'!H14&gt;0),'Control Sample Data'!H14,35),""))</f>
        <v/>
      </c>
      <c r="U15" s="12" t="str">
        <f>IF('Control Sample Data'!I14="","",IF(SUM('Control Sample Data'!I$3:I$98)&gt;10,IF(AND(ISNUMBER('Control Sample Data'!I14),'Control Sample Data'!I14&lt;35,'Control Sample Data'!I14&gt;0),'Control Sample Data'!I14,35),""))</f>
        <v/>
      </c>
      <c r="V15" s="12" t="str">
        <f>IF('Control Sample Data'!J14="","",IF(SUM('Control Sample Data'!J$3:J$98)&gt;10,IF(AND(ISNUMBER('Control Sample Data'!J14),'Control Sample Data'!J14&lt;35,'Control Sample Data'!J14&gt;0),'Control Sample Data'!J14,35),""))</f>
        <v/>
      </c>
      <c r="W15" s="12" t="str">
        <f>IF('Control Sample Data'!K14="","",IF(SUM('Control Sample Data'!K$3:K$98)&gt;10,IF(AND(ISNUMBER('Control Sample Data'!K14),'Control Sample Data'!K14&lt;35,'Control Sample Data'!K14&gt;0),'Control Sample Data'!K14,35),""))</f>
        <v/>
      </c>
      <c r="X15" s="12" t="str">
        <f>IF('Control Sample Data'!L14="","",IF(SUM('Control Sample Data'!L$3:L$98)&gt;10,IF(AND(ISNUMBER('Control Sample Data'!L14),'Control Sample Data'!L14&lt;35,'Control Sample Data'!L14&gt;0),'Control Sample Data'!L14,35),""))</f>
        <v/>
      </c>
      <c r="Y15" s="24" t="str">
        <f>IF(ISERROR(VLOOKUP('Choose Housekeeping Genes'!$A14,Calculations!$A$4:$L$99,3,0)),"",VLOOKUP('Choose Housekeeping Genes'!$A14,Calculations!$A$4:$L$99,3,0))</f>
        <v/>
      </c>
      <c r="Z15" s="25" t="str">
        <f>IF(ISERROR(VLOOKUP('Choose Housekeeping Genes'!$A14,Calculations!$A$4:$L$99,4,0)),"",VLOOKUP('Choose Housekeeping Genes'!$A14,Calculations!$A$4:$L$99,4,0))</f>
        <v/>
      </c>
      <c r="AA15" s="25" t="str">
        <f>IF(ISERROR(VLOOKUP('Choose Housekeeping Genes'!$A14,Calculations!$A$4:$L$99,5,0)),"",VLOOKUP('Choose Housekeeping Genes'!$A14,Calculations!$A$4:$L$99,5,0))</f>
        <v/>
      </c>
      <c r="AB15" s="25" t="str">
        <f>IF(ISERROR(VLOOKUP('Choose Housekeeping Genes'!$A14,Calculations!$A$4:$L$99,6,0)),"",VLOOKUP('Choose Housekeeping Genes'!$A14,Calculations!$A$4:$L$99,6,0))</f>
        <v/>
      </c>
      <c r="AC15" s="25" t="str">
        <f>IF(ISERROR(VLOOKUP('Choose Housekeeping Genes'!$A14,Calculations!$A$4:$L$99,7,0)),"",VLOOKUP('Choose Housekeeping Genes'!$A14,Calculations!$A$4:$L$99,7,0))</f>
        <v/>
      </c>
      <c r="AD15" s="25" t="str">
        <f>IF(ISERROR(VLOOKUP('Choose Housekeeping Genes'!$A14,Calculations!$A$4:$L$99,8,0)),"",VLOOKUP('Choose Housekeeping Genes'!$A14,Calculations!$A$4:$L$99,8,0))</f>
        <v/>
      </c>
      <c r="AE15" s="25" t="str">
        <f>IF(ISERROR(VLOOKUP('Choose Housekeeping Genes'!$A14,Calculations!$A$4:$L$99,9,0)),"",VLOOKUP('Choose Housekeeping Genes'!$A14,Calculations!$A$4:$L$99,9,0))</f>
        <v/>
      </c>
      <c r="AF15" s="25" t="str">
        <f>IF(ISERROR(VLOOKUP('Choose Housekeeping Genes'!$A14,Calculations!$A$4:$L$99,10,0)),"",VLOOKUP('Choose Housekeeping Genes'!$A14,Calculations!$A$4:$L$99,10,0))</f>
        <v/>
      </c>
      <c r="AG15" s="25" t="str">
        <f>IF(ISERROR(VLOOKUP('Choose Housekeeping Genes'!$A14,Calculations!$A$4:$L$99,11,0)),"",VLOOKUP('Choose Housekeeping Genes'!$A14,Calculations!$A$4:$L$99,11,0))</f>
        <v/>
      </c>
      <c r="AH15" s="37" t="str">
        <f>IF(ISERROR(VLOOKUP('Choose Housekeeping Genes'!$A14,Calculations!$A$4:$M$99,12,0)),"",VLOOKUP('Choose Housekeeping Genes'!$A14,Calculations!$A$4:$M$99,12,0))</f>
        <v/>
      </c>
      <c r="AI15" s="24" t="str">
        <f>IF(ISERROR(VLOOKUP('Choose Housekeeping Genes'!$A14,Calculations!$A$4:$AA$99,15,0)),"",VLOOKUP('Choose Housekeeping Genes'!$A14,Calculations!$A$4:$AA$99,15,0))</f>
        <v/>
      </c>
      <c r="AJ15" s="25" t="str">
        <f>IF(ISERROR(VLOOKUP('Choose Housekeeping Genes'!$A14,Calculations!$A$4:$AA$99,16,0)),"",VLOOKUP('Choose Housekeeping Genes'!$A14,Calculations!$A$4:$AA$99,16,0))</f>
        <v/>
      </c>
      <c r="AK15" s="25" t="str">
        <f>IF(ISERROR(VLOOKUP('Choose Housekeeping Genes'!$A14,Calculations!$A$4:$AA$99,17,0)),"",VLOOKUP('Choose Housekeeping Genes'!$A14,Calculations!$A$4:$AA$99,17,0))</f>
        <v/>
      </c>
      <c r="AL15" s="25" t="str">
        <f>IF(ISERROR(VLOOKUP('Choose Housekeeping Genes'!$A14,Calculations!$A$4:$AA$99,18,0)),"",VLOOKUP('Choose Housekeeping Genes'!$A14,Calculations!$A$4:$AA$99,18,0))</f>
        <v/>
      </c>
      <c r="AM15" s="25" t="str">
        <f>IF(ISERROR(VLOOKUP('Choose Housekeeping Genes'!$A14,Calculations!$A$4:$AA$99,19,0)),"",VLOOKUP('Choose Housekeeping Genes'!$A14,Calculations!$A$4:$AA$99,19,0))</f>
        <v/>
      </c>
      <c r="AN15" s="25" t="str">
        <f>IF(ISERROR(VLOOKUP('Choose Housekeeping Genes'!$A14,Calculations!$A$4:$AA$99,20,0)),"",VLOOKUP('Choose Housekeeping Genes'!$A14,Calculations!$A$4:$AA$99,20,0))</f>
        <v/>
      </c>
      <c r="AO15" s="25" t="str">
        <f>IF(ISERROR(VLOOKUP('Choose Housekeeping Genes'!$A14,Calculations!$A$4:$AA$99,21,0)),"",VLOOKUP('Choose Housekeeping Genes'!$A14,Calculations!$A$4:$AA$99,21,0))</f>
        <v/>
      </c>
      <c r="AP15" s="25" t="str">
        <f>IF(ISERROR(VLOOKUP('Choose Housekeeping Genes'!$A14,Calculations!$A$4:$AA$99,22,0)),"",VLOOKUP('Choose Housekeeping Genes'!$A14,Calculations!$A$4:$AA$99,22,0))</f>
        <v/>
      </c>
      <c r="AQ15" s="25" t="str">
        <f>IF(ISERROR(VLOOKUP('Choose Housekeeping Genes'!$A14,Calculations!$A$4:$AA$99,23,0)),"",VLOOKUP('Choose Housekeeping Genes'!$A14,Calculations!$A$4:$AA$99,23,0))</f>
        <v/>
      </c>
      <c r="AR15" s="37" t="str">
        <f>IF(ISERROR(VLOOKUP('Choose Housekeeping Genes'!$A14,Calculations!$A$4:$AA$99,24,0)),"",VLOOKUP('Choose Housekeeping Genes'!$A14,Calculations!$A$4:$AA$99,24,0))</f>
        <v/>
      </c>
      <c r="AS15" s="43" t="str">
        <f t="shared" si="21"/>
        <v>NM_000499</v>
      </c>
      <c r="AT15" s="44" t="s">
        <v>51</v>
      </c>
      <c r="AU15" s="12" t="str">
        <f t="shared" si="22"/>
        <v/>
      </c>
      <c r="AV15" s="12" t="str">
        <f t="shared" si="0"/>
        <v/>
      </c>
      <c r="AW15" s="12" t="str">
        <f t="shared" si="1"/>
        <v/>
      </c>
      <c r="AX15" s="12" t="str">
        <f t="shared" si="2"/>
        <v/>
      </c>
      <c r="AY15" s="12" t="str">
        <f t="shared" si="3"/>
        <v/>
      </c>
      <c r="AZ15" s="12" t="str">
        <f t="shared" si="4"/>
        <v/>
      </c>
      <c r="BA15" s="12" t="str">
        <f t="shared" si="5"/>
        <v/>
      </c>
      <c r="BB15" s="12" t="str">
        <f t="shared" si="6"/>
        <v/>
      </c>
      <c r="BC15" s="12" t="str">
        <f t="shared" si="7"/>
        <v/>
      </c>
      <c r="BD15" s="12" t="str">
        <f t="shared" si="8"/>
        <v/>
      </c>
      <c r="BE15" s="12" t="str">
        <f t="shared" si="9"/>
        <v/>
      </c>
      <c r="BF15" s="12" t="str">
        <f t="shared" si="10"/>
        <v/>
      </c>
      <c r="BG15" s="12" t="str">
        <f t="shared" si="11"/>
        <v/>
      </c>
      <c r="BH15" s="12" t="str">
        <f t="shared" si="12"/>
        <v/>
      </c>
      <c r="BI15" s="12" t="str">
        <f t="shared" si="13"/>
        <v/>
      </c>
      <c r="BJ15" s="12" t="str">
        <f t="shared" si="14"/>
        <v/>
      </c>
      <c r="BK15" s="12" t="str">
        <f t="shared" si="15"/>
        <v/>
      </c>
      <c r="BL15" s="12" t="str">
        <f t="shared" si="16"/>
        <v/>
      </c>
      <c r="BM15" s="12" t="str">
        <f t="shared" si="17"/>
        <v/>
      </c>
      <c r="BN15" s="12" t="str">
        <f t="shared" si="18"/>
        <v/>
      </c>
      <c r="BO15" s="46" t="str">
        <f t="shared" si="23"/>
        <v>N/A</v>
      </c>
      <c r="BP15" s="46" t="str">
        <f t="shared" si="24"/>
        <v>N/A</v>
      </c>
      <c r="BQ15" s="43" t="str">
        <f t="shared" si="25"/>
        <v>NM_000499</v>
      </c>
      <c r="BR15" s="44" t="s">
        <v>51</v>
      </c>
      <c r="BS15" s="47" t="str">
        <f t="shared" si="26"/>
        <v/>
      </c>
      <c r="BT15" s="47" t="str">
        <f t="shared" si="27"/>
        <v/>
      </c>
      <c r="BU15" s="47" t="str">
        <f t="shared" si="28"/>
        <v/>
      </c>
      <c r="BV15" s="47" t="str">
        <f t="shared" si="29"/>
        <v/>
      </c>
      <c r="BW15" s="47" t="str">
        <f t="shared" si="30"/>
        <v/>
      </c>
      <c r="BX15" s="47" t="str">
        <f t="shared" si="31"/>
        <v/>
      </c>
      <c r="BY15" s="47" t="str">
        <f t="shared" si="32"/>
        <v/>
      </c>
      <c r="BZ15" s="47" t="str">
        <f t="shared" si="33"/>
        <v/>
      </c>
      <c r="CA15" s="47" t="str">
        <f t="shared" si="34"/>
        <v/>
      </c>
      <c r="CB15" s="47" t="str">
        <f t="shared" si="35"/>
        <v/>
      </c>
      <c r="CC15" s="47" t="str">
        <f t="shared" si="36"/>
        <v/>
      </c>
      <c r="CD15" s="47" t="str">
        <f t="shared" si="37"/>
        <v/>
      </c>
      <c r="CE15" s="47" t="str">
        <f t="shared" si="38"/>
        <v/>
      </c>
      <c r="CF15" s="47" t="str">
        <f t="shared" si="39"/>
        <v/>
      </c>
      <c r="CG15" s="47" t="str">
        <f t="shared" si="40"/>
        <v/>
      </c>
      <c r="CH15" s="47" t="str">
        <f t="shared" si="41"/>
        <v/>
      </c>
      <c r="CI15" s="47" t="str">
        <f t="shared" si="42"/>
        <v/>
      </c>
      <c r="CJ15" s="47" t="str">
        <f t="shared" si="43"/>
        <v/>
      </c>
      <c r="CK15" s="47" t="str">
        <f t="shared" si="44"/>
        <v/>
      </c>
      <c r="CL15" s="47" t="str">
        <f t="shared" si="45"/>
        <v/>
      </c>
    </row>
    <row r="16" spans="1:90" ht="12.75">
      <c r="A16" s="11" t="str">
        <f>'Gene Table'!C15</f>
        <v>NM_000660</v>
      </c>
      <c r="B16" s="11" t="s">
        <v>55</v>
      </c>
      <c r="C16" s="12" t="str">
        <f>IF('Test Sample Data'!C15="","",IF(SUM('Test Sample Data'!C$3:C$98)&gt;10,IF(AND(ISNUMBER('Test Sample Data'!C15),'Test Sample Data'!C15&lt;35,'Test Sample Data'!C15&gt;0),'Test Sample Data'!C15,35),""))</f>
        <v/>
      </c>
      <c r="D16" s="12" t="str">
        <f>IF('Test Sample Data'!D15="","",IF(SUM('Test Sample Data'!D$3:D$98)&gt;10,IF(AND(ISNUMBER('Test Sample Data'!D15),'Test Sample Data'!D15&lt;35,'Test Sample Data'!D15&gt;0),'Test Sample Data'!D15,35),""))</f>
        <v/>
      </c>
      <c r="E16" s="12" t="str">
        <f>IF('Test Sample Data'!E15="","",IF(SUM('Test Sample Data'!E$3:E$98)&gt;10,IF(AND(ISNUMBER('Test Sample Data'!E15),'Test Sample Data'!E15&lt;35,'Test Sample Data'!E15&gt;0),'Test Sample Data'!E15,35),""))</f>
        <v/>
      </c>
      <c r="F16" s="12" t="str">
        <f>IF('Test Sample Data'!F15="","",IF(SUM('Test Sample Data'!F$3:F$98)&gt;10,IF(AND(ISNUMBER('Test Sample Data'!F15),'Test Sample Data'!F15&lt;35,'Test Sample Data'!F15&gt;0),'Test Sample Data'!F15,35),""))</f>
        <v/>
      </c>
      <c r="G16" s="12" t="str">
        <f>IF('Test Sample Data'!G15="","",IF(SUM('Test Sample Data'!G$3:G$98)&gt;10,IF(AND(ISNUMBER('Test Sample Data'!G15),'Test Sample Data'!G15&lt;35,'Test Sample Data'!G15&gt;0),'Test Sample Data'!G15,35),""))</f>
        <v/>
      </c>
      <c r="H16" s="12" t="str">
        <f>IF('Test Sample Data'!H15="","",IF(SUM('Test Sample Data'!H$3:H$98)&gt;10,IF(AND(ISNUMBER('Test Sample Data'!H15),'Test Sample Data'!H15&lt;35,'Test Sample Data'!H15&gt;0),'Test Sample Data'!H15,35),""))</f>
        <v/>
      </c>
      <c r="I16" s="12" t="str">
        <f>IF('Test Sample Data'!I15="","",IF(SUM('Test Sample Data'!I$3:I$98)&gt;10,IF(AND(ISNUMBER('Test Sample Data'!I15),'Test Sample Data'!I15&lt;35,'Test Sample Data'!I15&gt;0),'Test Sample Data'!I15,35),""))</f>
        <v/>
      </c>
      <c r="J16" s="12" t="str">
        <f>IF('Test Sample Data'!J15="","",IF(SUM('Test Sample Data'!J$3:J$98)&gt;10,IF(AND(ISNUMBER('Test Sample Data'!J15),'Test Sample Data'!J15&lt;35,'Test Sample Data'!J15&gt;0),'Test Sample Data'!J15,35),""))</f>
        <v/>
      </c>
      <c r="K16" s="12" t="str">
        <f>IF('Test Sample Data'!K15="","",IF(SUM('Test Sample Data'!K$3:K$98)&gt;10,IF(AND(ISNUMBER('Test Sample Data'!K15),'Test Sample Data'!K15&lt;35,'Test Sample Data'!K15&gt;0),'Test Sample Data'!K15,35),""))</f>
        <v/>
      </c>
      <c r="L16" s="12" t="str">
        <f>IF('Test Sample Data'!L15="","",IF(SUM('Test Sample Data'!L$3:L$98)&gt;10,IF(AND(ISNUMBER('Test Sample Data'!L15),'Test Sample Data'!L15&lt;35,'Test Sample Data'!L15&gt;0),'Test Sample Data'!L15,35),""))</f>
        <v/>
      </c>
      <c r="M16" s="12" t="str">
        <f>'Gene Table'!C15</f>
        <v>NM_000660</v>
      </c>
      <c r="N16" s="12" t="s">
        <v>55</v>
      </c>
      <c r="O16" s="12" t="str">
        <f>IF('Control Sample Data'!C15="","",IF(SUM('Control Sample Data'!C$3:C$98)&gt;10,IF(AND(ISNUMBER('Control Sample Data'!C15),'Control Sample Data'!C15&lt;35,'Control Sample Data'!C15&gt;0),'Control Sample Data'!C15,35),""))</f>
        <v/>
      </c>
      <c r="P16" s="12" t="str">
        <f>IF('Control Sample Data'!D15="","",IF(SUM('Control Sample Data'!D$3:D$98)&gt;10,IF(AND(ISNUMBER('Control Sample Data'!D15),'Control Sample Data'!D15&lt;35,'Control Sample Data'!D15&gt;0),'Control Sample Data'!D15,35),""))</f>
        <v/>
      </c>
      <c r="Q16" s="12" t="str">
        <f>IF('Control Sample Data'!E15="","",IF(SUM('Control Sample Data'!E$3:E$98)&gt;10,IF(AND(ISNUMBER('Control Sample Data'!E15),'Control Sample Data'!E15&lt;35,'Control Sample Data'!E15&gt;0),'Control Sample Data'!E15,35),""))</f>
        <v/>
      </c>
      <c r="R16" s="12" t="str">
        <f>IF('Control Sample Data'!F15="","",IF(SUM('Control Sample Data'!F$3:F$98)&gt;10,IF(AND(ISNUMBER('Control Sample Data'!F15),'Control Sample Data'!F15&lt;35,'Control Sample Data'!F15&gt;0),'Control Sample Data'!F15,35),""))</f>
        <v/>
      </c>
      <c r="S16" s="12" t="str">
        <f>IF('Control Sample Data'!G15="","",IF(SUM('Control Sample Data'!G$3:G$98)&gt;10,IF(AND(ISNUMBER('Control Sample Data'!G15),'Control Sample Data'!G15&lt;35,'Control Sample Data'!G15&gt;0),'Control Sample Data'!G15,35),""))</f>
        <v/>
      </c>
      <c r="T16" s="12" t="str">
        <f>IF('Control Sample Data'!H15="","",IF(SUM('Control Sample Data'!H$3:H$98)&gt;10,IF(AND(ISNUMBER('Control Sample Data'!H15),'Control Sample Data'!H15&lt;35,'Control Sample Data'!H15&gt;0),'Control Sample Data'!H15,35),""))</f>
        <v/>
      </c>
      <c r="U16" s="12" t="str">
        <f>IF('Control Sample Data'!I15="","",IF(SUM('Control Sample Data'!I$3:I$98)&gt;10,IF(AND(ISNUMBER('Control Sample Data'!I15),'Control Sample Data'!I15&lt;35,'Control Sample Data'!I15&gt;0),'Control Sample Data'!I15,35),""))</f>
        <v/>
      </c>
      <c r="V16" s="12" t="str">
        <f>IF('Control Sample Data'!J15="","",IF(SUM('Control Sample Data'!J$3:J$98)&gt;10,IF(AND(ISNUMBER('Control Sample Data'!J15),'Control Sample Data'!J15&lt;35,'Control Sample Data'!J15&gt;0),'Control Sample Data'!J15,35),""))</f>
        <v/>
      </c>
      <c r="W16" s="12" t="str">
        <f>IF('Control Sample Data'!K15="","",IF(SUM('Control Sample Data'!K$3:K$98)&gt;10,IF(AND(ISNUMBER('Control Sample Data'!K15),'Control Sample Data'!K15&lt;35,'Control Sample Data'!K15&gt;0),'Control Sample Data'!K15,35),""))</f>
        <v/>
      </c>
      <c r="X16" s="12" t="str">
        <f>IF('Control Sample Data'!L15="","",IF(SUM('Control Sample Data'!L$3:L$98)&gt;10,IF(AND(ISNUMBER('Control Sample Data'!L15),'Control Sample Data'!L15&lt;35,'Control Sample Data'!L15&gt;0),'Control Sample Data'!L15,35),""))</f>
        <v/>
      </c>
      <c r="Y16" s="24" t="str">
        <f>IF(ISERROR(VLOOKUP('Choose Housekeeping Genes'!$A15,Calculations!$A$4:$L$99,3,0)),"",VLOOKUP('Choose Housekeeping Genes'!$A15,Calculations!$A$4:$L$99,3,0))</f>
        <v/>
      </c>
      <c r="Z16" s="25" t="str">
        <f>IF(ISERROR(VLOOKUP('Choose Housekeeping Genes'!$A15,Calculations!$A$4:$L$99,4,0)),"",VLOOKUP('Choose Housekeeping Genes'!$A15,Calculations!$A$4:$L$99,4,0))</f>
        <v/>
      </c>
      <c r="AA16" s="25" t="str">
        <f>IF(ISERROR(VLOOKUP('Choose Housekeeping Genes'!$A15,Calculations!$A$4:$L$99,5,0)),"",VLOOKUP('Choose Housekeeping Genes'!$A15,Calculations!$A$4:$L$99,5,0))</f>
        <v/>
      </c>
      <c r="AB16" s="25" t="str">
        <f>IF(ISERROR(VLOOKUP('Choose Housekeeping Genes'!$A15,Calculations!$A$4:$L$99,6,0)),"",VLOOKUP('Choose Housekeeping Genes'!$A15,Calculations!$A$4:$L$99,6,0))</f>
        <v/>
      </c>
      <c r="AC16" s="25" t="str">
        <f>IF(ISERROR(VLOOKUP('Choose Housekeeping Genes'!$A15,Calculations!$A$4:$L$99,7,0)),"",VLOOKUP('Choose Housekeeping Genes'!$A15,Calculations!$A$4:$L$99,7,0))</f>
        <v/>
      </c>
      <c r="AD16" s="25" t="str">
        <f>IF(ISERROR(VLOOKUP('Choose Housekeeping Genes'!$A15,Calculations!$A$4:$L$99,8,0)),"",VLOOKUP('Choose Housekeeping Genes'!$A15,Calculations!$A$4:$L$99,8,0))</f>
        <v/>
      </c>
      <c r="AE16" s="25" t="str">
        <f>IF(ISERROR(VLOOKUP('Choose Housekeeping Genes'!$A15,Calculations!$A$4:$L$99,9,0)),"",VLOOKUP('Choose Housekeeping Genes'!$A15,Calculations!$A$4:$L$99,9,0))</f>
        <v/>
      </c>
      <c r="AF16" s="25" t="str">
        <f>IF(ISERROR(VLOOKUP('Choose Housekeeping Genes'!$A15,Calculations!$A$4:$L$99,10,0)),"",VLOOKUP('Choose Housekeeping Genes'!$A15,Calculations!$A$4:$L$99,10,0))</f>
        <v/>
      </c>
      <c r="AG16" s="25" t="str">
        <f>IF(ISERROR(VLOOKUP('Choose Housekeeping Genes'!$A15,Calculations!$A$4:$L$99,11,0)),"",VLOOKUP('Choose Housekeeping Genes'!$A15,Calculations!$A$4:$L$99,11,0))</f>
        <v/>
      </c>
      <c r="AH16" s="37" t="str">
        <f>IF(ISERROR(VLOOKUP('Choose Housekeeping Genes'!$A15,Calculations!$A$4:$M$99,12,0)),"",VLOOKUP('Choose Housekeeping Genes'!$A15,Calculations!$A$4:$M$99,12,0))</f>
        <v/>
      </c>
      <c r="AI16" s="24" t="str">
        <f>IF(ISERROR(VLOOKUP('Choose Housekeeping Genes'!$A15,Calculations!$A$4:$AA$99,15,0)),"",VLOOKUP('Choose Housekeeping Genes'!$A15,Calculations!$A$4:$AA$99,15,0))</f>
        <v/>
      </c>
      <c r="AJ16" s="25" t="str">
        <f>IF(ISERROR(VLOOKUP('Choose Housekeeping Genes'!$A15,Calculations!$A$4:$AA$99,16,0)),"",VLOOKUP('Choose Housekeeping Genes'!$A15,Calculations!$A$4:$AA$99,16,0))</f>
        <v/>
      </c>
      <c r="AK16" s="25" t="str">
        <f>IF(ISERROR(VLOOKUP('Choose Housekeeping Genes'!$A15,Calculations!$A$4:$AA$99,17,0)),"",VLOOKUP('Choose Housekeeping Genes'!$A15,Calculations!$A$4:$AA$99,17,0))</f>
        <v/>
      </c>
      <c r="AL16" s="25" t="str">
        <f>IF(ISERROR(VLOOKUP('Choose Housekeeping Genes'!$A15,Calculations!$A$4:$AA$99,18,0)),"",VLOOKUP('Choose Housekeeping Genes'!$A15,Calculations!$A$4:$AA$99,18,0))</f>
        <v/>
      </c>
      <c r="AM16" s="25" t="str">
        <f>IF(ISERROR(VLOOKUP('Choose Housekeeping Genes'!$A15,Calculations!$A$4:$AA$99,19,0)),"",VLOOKUP('Choose Housekeeping Genes'!$A15,Calculations!$A$4:$AA$99,19,0))</f>
        <v/>
      </c>
      <c r="AN16" s="25" t="str">
        <f>IF(ISERROR(VLOOKUP('Choose Housekeeping Genes'!$A15,Calculations!$A$4:$AA$99,20,0)),"",VLOOKUP('Choose Housekeeping Genes'!$A15,Calculations!$A$4:$AA$99,20,0))</f>
        <v/>
      </c>
      <c r="AO16" s="25" t="str">
        <f>IF(ISERROR(VLOOKUP('Choose Housekeeping Genes'!$A15,Calculations!$A$4:$AA$99,21,0)),"",VLOOKUP('Choose Housekeeping Genes'!$A15,Calculations!$A$4:$AA$99,21,0))</f>
        <v/>
      </c>
      <c r="AP16" s="25" t="str">
        <f>IF(ISERROR(VLOOKUP('Choose Housekeeping Genes'!$A15,Calculations!$A$4:$AA$99,22,0)),"",VLOOKUP('Choose Housekeeping Genes'!$A15,Calculations!$A$4:$AA$99,22,0))</f>
        <v/>
      </c>
      <c r="AQ16" s="25" t="str">
        <f>IF(ISERROR(VLOOKUP('Choose Housekeeping Genes'!$A15,Calculations!$A$4:$AA$99,23,0)),"",VLOOKUP('Choose Housekeeping Genes'!$A15,Calculations!$A$4:$AA$99,23,0))</f>
        <v/>
      </c>
      <c r="AR16" s="37" t="str">
        <f>IF(ISERROR(VLOOKUP('Choose Housekeeping Genes'!$A15,Calculations!$A$4:$AA$99,24,0)),"",VLOOKUP('Choose Housekeeping Genes'!$A15,Calculations!$A$4:$AA$99,24,0))</f>
        <v/>
      </c>
      <c r="AS16" s="43" t="str">
        <f t="shared" si="21"/>
        <v>NM_000660</v>
      </c>
      <c r="AT16" s="44" t="s">
        <v>55</v>
      </c>
      <c r="AU16" s="12" t="str">
        <f t="shared" si="22"/>
        <v/>
      </c>
      <c r="AV16" s="12" t="str">
        <f t="shared" si="0"/>
        <v/>
      </c>
      <c r="AW16" s="12" t="str">
        <f t="shared" si="1"/>
        <v/>
      </c>
      <c r="AX16" s="12" t="str">
        <f t="shared" si="2"/>
        <v/>
      </c>
      <c r="AY16" s="12" t="str">
        <f t="shared" si="3"/>
        <v/>
      </c>
      <c r="AZ16" s="12" t="str">
        <f t="shared" si="4"/>
        <v/>
      </c>
      <c r="BA16" s="12" t="str">
        <f t="shared" si="5"/>
        <v/>
      </c>
      <c r="BB16" s="12" t="str">
        <f t="shared" si="6"/>
        <v/>
      </c>
      <c r="BC16" s="12" t="str">
        <f t="shared" si="7"/>
        <v/>
      </c>
      <c r="BD16" s="12" t="str">
        <f t="shared" si="8"/>
        <v/>
      </c>
      <c r="BE16" s="12" t="str">
        <f t="shared" si="9"/>
        <v/>
      </c>
      <c r="BF16" s="12" t="str">
        <f t="shared" si="10"/>
        <v/>
      </c>
      <c r="BG16" s="12" t="str">
        <f t="shared" si="11"/>
        <v/>
      </c>
      <c r="BH16" s="12" t="str">
        <f t="shared" si="12"/>
        <v/>
      </c>
      <c r="BI16" s="12" t="str">
        <f t="shared" si="13"/>
        <v/>
      </c>
      <c r="BJ16" s="12" t="str">
        <f t="shared" si="14"/>
        <v/>
      </c>
      <c r="BK16" s="12" t="str">
        <f t="shared" si="15"/>
        <v/>
      </c>
      <c r="BL16" s="12" t="str">
        <f t="shared" si="16"/>
        <v/>
      </c>
      <c r="BM16" s="12" t="str">
        <f t="shared" si="17"/>
        <v/>
      </c>
      <c r="BN16" s="12" t="str">
        <f t="shared" si="18"/>
        <v/>
      </c>
      <c r="BO16" s="46" t="str">
        <f t="shared" si="23"/>
        <v>N/A</v>
      </c>
      <c r="BP16" s="46" t="str">
        <f t="shared" si="24"/>
        <v>N/A</v>
      </c>
      <c r="BQ16" s="43" t="str">
        <f t="shared" si="25"/>
        <v>NM_000660</v>
      </c>
      <c r="BR16" s="44" t="s">
        <v>410</v>
      </c>
      <c r="BS16" s="47" t="str">
        <f t="shared" si="26"/>
        <v/>
      </c>
      <c r="BT16" s="47" t="str">
        <f t="shared" si="27"/>
        <v/>
      </c>
      <c r="BU16" s="47" t="str">
        <f t="shared" si="28"/>
        <v/>
      </c>
      <c r="BV16" s="47" t="str">
        <f t="shared" si="29"/>
        <v/>
      </c>
      <c r="BW16" s="47" t="str">
        <f t="shared" si="30"/>
        <v/>
      </c>
      <c r="BX16" s="47" t="str">
        <f t="shared" si="31"/>
        <v/>
      </c>
      <c r="BY16" s="47" t="str">
        <f t="shared" si="32"/>
        <v/>
      </c>
      <c r="BZ16" s="47" t="str">
        <f t="shared" si="33"/>
        <v/>
      </c>
      <c r="CA16" s="47" t="str">
        <f t="shared" si="34"/>
        <v/>
      </c>
      <c r="CB16" s="47" t="str">
        <f t="shared" si="35"/>
        <v/>
      </c>
      <c r="CC16" s="47" t="str">
        <f t="shared" si="36"/>
        <v/>
      </c>
      <c r="CD16" s="47" t="str">
        <f t="shared" si="37"/>
        <v/>
      </c>
      <c r="CE16" s="47" t="str">
        <f t="shared" si="38"/>
        <v/>
      </c>
      <c r="CF16" s="47" t="str">
        <f t="shared" si="39"/>
        <v/>
      </c>
      <c r="CG16" s="47" t="str">
        <f t="shared" si="40"/>
        <v/>
      </c>
      <c r="CH16" s="47" t="str">
        <f t="shared" si="41"/>
        <v/>
      </c>
      <c r="CI16" s="47" t="str">
        <f t="shared" si="42"/>
        <v/>
      </c>
      <c r="CJ16" s="47" t="str">
        <f t="shared" si="43"/>
        <v/>
      </c>
      <c r="CK16" s="47" t="str">
        <f t="shared" si="44"/>
        <v/>
      </c>
      <c r="CL16" s="47" t="str">
        <f t="shared" si="45"/>
        <v/>
      </c>
    </row>
    <row r="17" spans="1:90" ht="12.75">
      <c r="A17" s="11" t="str">
        <f>'Gene Table'!C16</f>
        <v>NM_003994</v>
      </c>
      <c r="B17" s="11" t="s">
        <v>59</v>
      </c>
      <c r="C17" s="12" t="str">
        <f>IF('Test Sample Data'!C16="","",IF(SUM('Test Sample Data'!C$3:C$98)&gt;10,IF(AND(ISNUMBER('Test Sample Data'!C16),'Test Sample Data'!C16&lt;35,'Test Sample Data'!C16&gt;0),'Test Sample Data'!C16,35),""))</f>
        <v/>
      </c>
      <c r="D17" s="12" t="str">
        <f>IF('Test Sample Data'!D16="","",IF(SUM('Test Sample Data'!D$3:D$98)&gt;10,IF(AND(ISNUMBER('Test Sample Data'!D16),'Test Sample Data'!D16&lt;35,'Test Sample Data'!D16&gt;0),'Test Sample Data'!D16,35),""))</f>
        <v/>
      </c>
      <c r="E17" s="12" t="str">
        <f>IF('Test Sample Data'!E16="","",IF(SUM('Test Sample Data'!E$3:E$98)&gt;10,IF(AND(ISNUMBER('Test Sample Data'!E16),'Test Sample Data'!E16&lt;35,'Test Sample Data'!E16&gt;0),'Test Sample Data'!E16,35),""))</f>
        <v/>
      </c>
      <c r="F17" s="12" t="str">
        <f>IF('Test Sample Data'!F16="","",IF(SUM('Test Sample Data'!F$3:F$98)&gt;10,IF(AND(ISNUMBER('Test Sample Data'!F16),'Test Sample Data'!F16&lt;35,'Test Sample Data'!F16&gt;0),'Test Sample Data'!F16,35),""))</f>
        <v/>
      </c>
      <c r="G17" s="12" t="str">
        <f>IF('Test Sample Data'!G16="","",IF(SUM('Test Sample Data'!G$3:G$98)&gt;10,IF(AND(ISNUMBER('Test Sample Data'!G16),'Test Sample Data'!G16&lt;35,'Test Sample Data'!G16&gt;0),'Test Sample Data'!G16,35),""))</f>
        <v/>
      </c>
      <c r="H17" s="12" t="str">
        <f>IF('Test Sample Data'!H16="","",IF(SUM('Test Sample Data'!H$3:H$98)&gt;10,IF(AND(ISNUMBER('Test Sample Data'!H16),'Test Sample Data'!H16&lt;35,'Test Sample Data'!H16&gt;0),'Test Sample Data'!H16,35),""))</f>
        <v/>
      </c>
      <c r="I17" s="12" t="str">
        <f>IF('Test Sample Data'!I16="","",IF(SUM('Test Sample Data'!I$3:I$98)&gt;10,IF(AND(ISNUMBER('Test Sample Data'!I16),'Test Sample Data'!I16&lt;35,'Test Sample Data'!I16&gt;0),'Test Sample Data'!I16,35),""))</f>
        <v/>
      </c>
      <c r="J17" s="12" t="str">
        <f>IF('Test Sample Data'!J16="","",IF(SUM('Test Sample Data'!J$3:J$98)&gt;10,IF(AND(ISNUMBER('Test Sample Data'!J16),'Test Sample Data'!J16&lt;35,'Test Sample Data'!J16&gt;0),'Test Sample Data'!J16,35),""))</f>
        <v/>
      </c>
      <c r="K17" s="12" t="str">
        <f>IF('Test Sample Data'!K16="","",IF(SUM('Test Sample Data'!K$3:K$98)&gt;10,IF(AND(ISNUMBER('Test Sample Data'!K16),'Test Sample Data'!K16&lt;35,'Test Sample Data'!K16&gt;0),'Test Sample Data'!K16,35),""))</f>
        <v/>
      </c>
      <c r="L17" s="12" t="str">
        <f>IF('Test Sample Data'!L16="","",IF(SUM('Test Sample Data'!L$3:L$98)&gt;10,IF(AND(ISNUMBER('Test Sample Data'!L16),'Test Sample Data'!L16&lt;35,'Test Sample Data'!L16&gt;0),'Test Sample Data'!L16,35),""))</f>
        <v/>
      </c>
      <c r="M17" s="12" t="str">
        <f>'Gene Table'!C16</f>
        <v>NM_003994</v>
      </c>
      <c r="N17" s="12" t="s">
        <v>59</v>
      </c>
      <c r="O17" s="12" t="str">
        <f>IF('Control Sample Data'!C16="","",IF(SUM('Control Sample Data'!C$3:C$98)&gt;10,IF(AND(ISNUMBER('Control Sample Data'!C16),'Control Sample Data'!C16&lt;35,'Control Sample Data'!C16&gt;0),'Control Sample Data'!C16,35),""))</f>
        <v/>
      </c>
      <c r="P17" s="12" t="str">
        <f>IF('Control Sample Data'!D16="","",IF(SUM('Control Sample Data'!D$3:D$98)&gt;10,IF(AND(ISNUMBER('Control Sample Data'!D16),'Control Sample Data'!D16&lt;35,'Control Sample Data'!D16&gt;0),'Control Sample Data'!D16,35),""))</f>
        <v/>
      </c>
      <c r="Q17" s="12" t="str">
        <f>IF('Control Sample Data'!E16="","",IF(SUM('Control Sample Data'!E$3:E$98)&gt;10,IF(AND(ISNUMBER('Control Sample Data'!E16),'Control Sample Data'!E16&lt;35,'Control Sample Data'!E16&gt;0),'Control Sample Data'!E16,35),""))</f>
        <v/>
      </c>
      <c r="R17" s="12" t="str">
        <f>IF('Control Sample Data'!F16="","",IF(SUM('Control Sample Data'!F$3:F$98)&gt;10,IF(AND(ISNUMBER('Control Sample Data'!F16),'Control Sample Data'!F16&lt;35,'Control Sample Data'!F16&gt;0),'Control Sample Data'!F16,35),""))</f>
        <v/>
      </c>
      <c r="S17" s="12" t="str">
        <f>IF('Control Sample Data'!G16="","",IF(SUM('Control Sample Data'!G$3:G$98)&gt;10,IF(AND(ISNUMBER('Control Sample Data'!G16),'Control Sample Data'!G16&lt;35,'Control Sample Data'!G16&gt;0),'Control Sample Data'!G16,35),""))</f>
        <v/>
      </c>
      <c r="T17" s="12" t="str">
        <f>IF('Control Sample Data'!H16="","",IF(SUM('Control Sample Data'!H$3:H$98)&gt;10,IF(AND(ISNUMBER('Control Sample Data'!H16),'Control Sample Data'!H16&lt;35,'Control Sample Data'!H16&gt;0),'Control Sample Data'!H16,35),""))</f>
        <v/>
      </c>
      <c r="U17" s="12" t="str">
        <f>IF('Control Sample Data'!I16="","",IF(SUM('Control Sample Data'!I$3:I$98)&gt;10,IF(AND(ISNUMBER('Control Sample Data'!I16),'Control Sample Data'!I16&lt;35,'Control Sample Data'!I16&gt;0),'Control Sample Data'!I16,35),""))</f>
        <v/>
      </c>
      <c r="V17" s="12" t="str">
        <f>IF('Control Sample Data'!J16="","",IF(SUM('Control Sample Data'!J$3:J$98)&gt;10,IF(AND(ISNUMBER('Control Sample Data'!J16),'Control Sample Data'!J16&lt;35,'Control Sample Data'!J16&gt;0),'Control Sample Data'!J16,35),""))</f>
        <v/>
      </c>
      <c r="W17" s="12" t="str">
        <f>IF('Control Sample Data'!K16="","",IF(SUM('Control Sample Data'!K$3:K$98)&gt;10,IF(AND(ISNUMBER('Control Sample Data'!K16),'Control Sample Data'!K16&lt;35,'Control Sample Data'!K16&gt;0),'Control Sample Data'!K16,35),""))</f>
        <v/>
      </c>
      <c r="X17" s="12" t="str">
        <f>IF('Control Sample Data'!L16="","",IF(SUM('Control Sample Data'!L$3:L$98)&gt;10,IF(AND(ISNUMBER('Control Sample Data'!L16),'Control Sample Data'!L16&lt;35,'Control Sample Data'!L16&gt;0),'Control Sample Data'!L16,35),""))</f>
        <v/>
      </c>
      <c r="Y17" s="24" t="str">
        <f>IF(ISERROR(VLOOKUP('Choose Housekeeping Genes'!$A16,Calculations!$A$4:$L$99,3,0)),"",VLOOKUP('Choose Housekeeping Genes'!$A16,Calculations!$A$4:$L$99,3,0))</f>
        <v/>
      </c>
      <c r="Z17" s="25" t="str">
        <f>IF(ISERROR(VLOOKUP('Choose Housekeeping Genes'!$A16,Calculations!$A$4:$L$99,4,0)),"",VLOOKUP('Choose Housekeeping Genes'!$A16,Calculations!$A$4:$L$99,4,0))</f>
        <v/>
      </c>
      <c r="AA17" s="25" t="str">
        <f>IF(ISERROR(VLOOKUP('Choose Housekeeping Genes'!$A16,Calculations!$A$4:$L$99,5,0)),"",VLOOKUP('Choose Housekeeping Genes'!$A16,Calculations!$A$4:$L$99,5,0))</f>
        <v/>
      </c>
      <c r="AB17" s="25" t="str">
        <f>IF(ISERROR(VLOOKUP('Choose Housekeeping Genes'!$A16,Calculations!$A$4:$L$99,6,0)),"",VLOOKUP('Choose Housekeeping Genes'!$A16,Calculations!$A$4:$L$99,6,0))</f>
        <v/>
      </c>
      <c r="AC17" s="25" t="str">
        <f>IF(ISERROR(VLOOKUP('Choose Housekeeping Genes'!$A16,Calculations!$A$4:$L$99,7,0)),"",VLOOKUP('Choose Housekeeping Genes'!$A16,Calculations!$A$4:$L$99,7,0))</f>
        <v/>
      </c>
      <c r="AD17" s="25" t="str">
        <f>IF(ISERROR(VLOOKUP('Choose Housekeeping Genes'!$A16,Calculations!$A$4:$L$99,8,0)),"",VLOOKUP('Choose Housekeeping Genes'!$A16,Calculations!$A$4:$L$99,8,0))</f>
        <v/>
      </c>
      <c r="AE17" s="25" t="str">
        <f>IF(ISERROR(VLOOKUP('Choose Housekeeping Genes'!$A16,Calculations!$A$4:$L$99,9,0)),"",VLOOKUP('Choose Housekeeping Genes'!$A16,Calculations!$A$4:$L$99,9,0))</f>
        <v/>
      </c>
      <c r="AF17" s="25" t="str">
        <f>IF(ISERROR(VLOOKUP('Choose Housekeeping Genes'!$A16,Calculations!$A$4:$L$99,10,0)),"",VLOOKUP('Choose Housekeeping Genes'!$A16,Calculations!$A$4:$L$99,10,0))</f>
        <v/>
      </c>
      <c r="AG17" s="25" t="str">
        <f>IF(ISERROR(VLOOKUP('Choose Housekeeping Genes'!$A16,Calculations!$A$4:$L$99,11,0)),"",VLOOKUP('Choose Housekeeping Genes'!$A16,Calculations!$A$4:$L$99,11,0))</f>
        <v/>
      </c>
      <c r="AH17" s="37" t="str">
        <f>IF(ISERROR(VLOOKUP('Choose Housekeeping Genes'!$A16,Calculations!$A$4:$M$99,12,0)),"",VLOOKUP('Choose Housekeeping Genes'!$A16,Calculations!$A$4:$M$99,12,0))</f>
        <v/>
      </c>
      <c r="AI17" s="24" t="str">
        <f>IF(ISERROR(VLOOKUP('Choose Housekeeping Genes'!$A16,Calculations!$A$4:$AA$99,15,0)),"",VLOOKUP('Choose Housekeeping Genes'!$A16,Calculations!$A$4:$AA$99,15,0))</f>
        <v/>
      </c>
      <c r="AJ17" s="25" t="str">
        <f>IF(ISERROR(VLOOKUP('Choose Housekeeping Genes'!$A16,Calculations!$A$4:$AA$99,16,0)),"",VLOOKUP('Choose Housekeeping Genes'!$A16,Calculations!$A$4:$AA$99,16,0))</f>
        <v/>
      </c>
      <c r="AK17" s="25" t="str">
        <f>IF(ISERROR(VLOOKUP('Choose Housekeeping Genes'!$A16,Calculations!$A$4:$AA$99,17,0)),"",VLOOKUP('Choose Housekeeping Genes'!$A16,Calculations!$A$4:$AA$99,17,0))</f>
        <v/>
      </c>
      <c r="AL17" s="25" t="str">
        <f>IF(ISERROR(VLOOKUP('Choose Housekeeping Genes'!$A16,Calculations!$A$4:$AA$99,18,0)),"",VLOOKUP('Choose Housekeeping Genes'!$A16,Calculations!$A$4:$AA$99,18,0))</f>
        <v/>
      </c>
      <c r="AM17" s="25" t="str">
        <f>IF(ISERROR(VLOOKUP('Choose Housekeeping Genes'!$A16,Calculations!$A$4:$AA$99,19,0)),"",VLOOKUP('Choose Housekeeping Genes'!$A16,Calculations!$A$4:$AA$99,19,0))</f>
        <v/>
      </c>
      <c r="AN17" s="25" t="str">
        <f>IF(ISERROR(VLOOKUP('Choose Housekeeping Genes'!$A16,Calculations!$A$4:$AA$99,20,0)),"",VLOOKUP('Choose Housekeeping Genes'!$A16,Calculations!$A$4:$AA$99,20,0))</f>
        <v/>
      </c>
      <c r="AO17" s="25" t="str">
        <f>IF(ISERROR(VLOOKUP('Choose Housekeeping Genes'!$A16,Calculations!$A$4:$AA$99,21,0)),"",VLOOKUP('Choose Housekeeping Genes'!$A16,Calculations!$A$4:$AA$99,21,0))</f>
        <v/>
      </c>
      <c r="AP17" s="25" t="str">
        <f>IF(ISERROR(VLOOKUP('Choose Housekeeping Genes'!$A16,Calculations!$A$4:$AA$99,22,0)),"",VLOOKUP('Choose Housekeeping Genes'!$A16,Calculations!$A$4:$AA$99,22,0))</f>
        <v/>
      </c>
      <c r="AQ17" s="25" t="str">
        <f>IF(ISERROR(VLOOKUP('Choose Housekeeping Genes'!$A16,Calculations!$A$4:$AA$99,23,0)),"",VLOOKUP('Choose Housekeeping Genes'!$A16,Calculations!$A$4:$AA$99,23,0))</f>
        <v/>
      </c>
      <c r="AR17" s="37" t="str">
        <f>IF(ISERROR(VLOOKUP('Choose Housekeeping Genes'!$A16,Calculations!$A$4:$AA$99,24,0)),"",VLOOKUP('Choose Housekeeping Genes'!$A16,Calculations!$A$4:$AA$99,24,0))</f>
        <v/>
      </c>
      <c r="AS17" s="43" t="str">
        <f t="shared" si="21"/>
        <v>NM_003994</v>
      </c>
      <c r="AT17" s="44" t="s">
        <v>59</v>
      </c>
      <c r="AU17" s="12" t="str">
        <f t="shared" si="22"/>
        <v/>
      </c>
      <c r="AV17" s="12" t="str">
        <f t="shared" si="0"/>
        <v/>
      </c>
      <c r="AW17" s="12" t="str">
        <f t="shared" si="1"/>
        <v/>
      </c>
      <c r="AX17" s="12" t="str">
        <f t="shared" si="2"/>
        <v/>
      </c>
      <c r="AY17" s="12" t="str">
        <f t="shared" si="3"/>
        <v/>
      </c>
      <c r="AZ17" s="12" t="str">
        <f t="shared" si="4"/>
        <v/>
      </c>
      <c r="BA17" s="12" t="str">
        <f t="shared" si="5"/>
        <v/>
      </c>
      <c r="BB17" s="12" t="str">
        <f t="shared" si="6"/>
        <v/>
      </c>
      <c r="BC17" s="12" t="str">
        <f t="shared" si="7"/>
        <v/>
      </c>
      <c r="BD17" s="12" t="str">
        <f t="shared" si="8"/>
        <v/>
      </c>
      <c r="BE17" s="12" t="str">
        <f t="shared" si="9"/>
        <v/>
      </c>
      <c r="BF17" s="12" t="str">
        <f t="shared" si="10"/>
        <v/>
      </c>
      <c r="BG17" s="12" t="str">
        <f t="shared" si="11"/>
        <v/>
      </c>
      <c r="BH17" s="12" t="str">
        <f t="shared" si="12"/>
        <v/>
      </c>
      <c r="BI17" s="12" t="str">
        <f t="shared" si="13"/>
        <v/>
      </c>
      <c r="BJ17" s="12" t="str">
        <f t="shared" si="14"/>
        <v/>
      </c>
      <c r="BK17" s="12" t="str">
        <f t="shared" si="15"/>
        <v/>
      </c>
      <c r="BL17" s="12" t="str">
        <f t="shared" si="16"/>
        <v/>
      </c>
      <c r="BM17" s="12" t="str">
        <f t="shared" si="17"/>
        <v/>
      </c>
      <c r="BN17" s="12" t="str">
        <f t="shared" si="18"/>
        <v/>
      </c>
      <c r="BO17" s="46" t="str">
        <f t="shared" si="23"/>
        <v>N/A</v>
      </c>
      <c r="BP17" s="46" t="str">
        <f t="shared" si="24"/>
        <v>N/A</v>
      </c>
      <c r="BQ17" s="43" t="str">
        <f t="shared" si="25"/>
        <v>NM_003994</v>
      </c>
      <c r="BR17" s="44" t="s">
        <v>411</v>
      </c>
      <c r="BS17" s="47" t="str">
        <f t="shared" si="26"/>
        <v/>
      </c>
      <c r="BT17" s="47" t="str">
        <f t="shared" si="27"/>
        <v/>
      </c>
      <c r="BU17" s="47" t="str">
        <f t="shared" si="28"/>
        <v/>
      </c>
      <c r="BV17" s="47" t="str">
        <f t="shared" si="29"/>
        <v/>
      </c>
      <c r="BW17" s="47" t="str">
        <f t="shared" si="30"/>
        <v/>
      </c>
      <c r="BX17" s="47" t="str">
        <f t="shared" si="31"/>
        <v/>
      </c>
      <c r="BY17" s="47" t="str">
        <f t="shared" si="32"/>
        <v/>
      </c>
      <c r="BZ17" s="47" t="str">
        <f t="shared" si="33"/>
        <v/>
      </c>
      <c r="CA17" s="47" t="str">
        <f t="shared" si="34"/>
        <v/>
      </c>
      <c r="CB17" s="47" t="str">
        <f t="shared" si="35"/>
        <v/>
      </c>
      <c r="CC17" s="47" t="str">
        <f t="shared" si="36"/>
        <v/>
      </c>
      <c r="CD17" s="47" t="str">
        <f t="shared" si="37"/>
        <v/>
      </c>
      <c r="CE17" s="47" t="str">
        <f t="shared" si="38"/>
        <v/>
      </c>
      <c r="CF17" s="47" t="str">
        <f t="shared" si="39"/>
        <v/>
      </c>
      <c r="CG17" s="47" t="str">
        <f t="shared" si="40"/>
        <v/>
      </c>
      <c r="CH17" s="47" t="str">
        <f t="shared" si="41"/>
        <v/>
      </c>
      <c r="CI17" s="47" t="str">
        <f t="shared" si="42"/>
        <v/>
      </c>
      <c r="CJ17" s="47" t="str">
        <f t="shared" si="43"/>
        <v/>
      </c>
      <c r="CK17" s="47" t="str">
        <f t="shared" si="44"/>
        <v/>
      </c>
      <c r="CL17" s="47" t="str">
        <f t="shared" si="45"/>
        <v/>
      </c>
    </row>
    <row r="18" spans="1:90" ht="12.75">
      <c r="A18" s="11" t="str">
        <f>'Gene Table'!C17</f>
        <v>NM_000618</v>
      </c>
      <c r="B18" s="11" t="s">
        <v>63</v>
      </c>
      <c r="C18" s="12" t="str">
        <f>IF('Test Sample Data'!C17="","",IF(SUM('Test Sample Data'!C$3:C$98)&gt;10,IF(AND(ISNUMBER('Test Sample Data'!C17),'Test Sample Data'!C17&lt;35,'Test Sample Data'!C17&gt;0),'Test Sample Data'!C17,35),""))</f>
        <v/>
      </c>
      <c r="D18" s="12" t="str">
        <f>IF('Test Sample Data'!D17="","",IF(SUM('Test Sample Data'!D$3:D$98)&gt;10,IF(AND(ISNUMBER('Test Sample Data'!D17),'Test Sample Data'!D17&lt;35,'Test Sample Data'!D17&gt;0),'Test Sample Data'!D17,35),""))</f>
        <v/>
      </c>
      <c r="E18" s="12" t="str">
        <f>IF('Test Sample Data'!E17="","",IF(SUM('Test Sample Data'!E$3:E$98)&gt;10,IF(AND(ISNUMBER('Test Sample Data'!E17),'Test Sample Data'!E17&lt;35,'Test Sample Data'!E17&gt;0),'Test Sample Data'!E17,35),""))</f>
        <v/>
      </c>
      <c r="F18" s="12" t="str">
        <f>IF('Test Sample Data'!F17="","",IF(SUM('Test Sample Data'!F$3:F$98)&gt;10,IF(AND(ISNUMBER('Test Sample Data'!F17),'Test Sample Data'!F17&lt;35,'Test Sample Data'!F17&gt;0),'Test Sample Data'!F17,35),""))</f>
        <v/>
      </c>
      <c r="G18" s="12" t="str">
        <f>IF('Test Sample Data'!G17="","",IF(SUM('Test Sample Data'!G$3:G$98)&gt;10,IF(AND(ISNUMBER('Test Sample Data'!G17),'Test Sample Data'!G17&lt;35,'Test Sample Data'!G17&gt;0),'Test Sample Data'!G17,35),""))</f>
        <v/>
      </c>
      <c r="H18" s="12" t="str">
        <f>IF('Test Sample Data'!H17="","",IF(SUM('Test Sample Data'!H$3:H$98)&gt;10,IF(AND(ISNUMBER('Test Sample Data'!H17),'Test Sample Data'!H17&lt;35,'Test Sample Data'!H17&gt;0),'Test Sample Data'!H17,35),""))</f>
        <v/>
      </c>
      <c r="I18" s="12" t="str">
        <f>IF('Test Sample Data'!I17="","",IF(SUM('Test Sample Data'!I$3:I$98)&gt;10,IF(AND(ISNUMBER('Test Sample Data'!I17),'Test Sample Data'!I17&lt;35,'Test Sample Data'!I17&gt;0),'Test Sample Data'!I17,35),""))</f>
        <v/>
      </c>
      <c r="J18" s="12" t="str">
        <f>IF('Test Sample Data'!J17="","",IF(SUM('Test Sample Data'!J$3:J$98)&gt;10,IF(AND(ISNUMBER('Test Sample Data'!J17),'Test Sample Data'!J17&lt;35,'Test Sample Data'!J17&gt;0),'Test Sample Data'!J17,35),""))</f>
        <v/>
      </c>
      <c r="K18" s="12" t="str">
        <f>IF('Test Sample Data'!K17="","",IF(SUM('Test Sample Data'!K$3:K$98)&gt;10,IF(AND(ISNUMBER('Test Sample Data'!K17),'Test Sample Data'!K17&lt;35,'Test Sample Data'!K17&gt;0),'Test Sample Data'!K17,35),""))</f>
        <v/>
      </c>
      <c r="L18" s="12" t="str">
        <f>IF('Test Sample Data'!L17="","",IF(SUM('Test Sample Data'!L$3:L$98)&gt;10,IF(AND(ISNUMBER('Test Sample Data'!L17),'Test Sample Data'!L17&lt;35,'Test Sample Data'!L17&gt;0),'Test Sample Data'!L17,35),""))</f>
        <v/>
      </c>
      <c r="M18" s="12" t="str">
        <f>'Gene Table'!C17</f>
        <v>NM_000618</v>
      </c>
      <c r="N18" s="12" t="s">
        <v>63</v>
      </c>
      <c r="O18" s="12" t="str">
        <f>IF('Control Sample Data'!C17="","",IF(SUM('Control Sample Data'!C$3:C$98)&gt;10,IF(AND(ISNUMBER('Control Sample Data'!C17),'Control Sample Data'!C17&lt;35,'Control Sample Data'!C17&gt;0),'Control Sample Data'!C17,35),""))</f>
        <v/>
      </c>
      <c r="P18" s="12" t="str">
        <f>IF('Control Sample Data'!D17="","",IF(SUM('Control Sample Data'!D$3:D$98)&gt;10,IF(AND(ISNUMBER('Control Sample Data'!D17),'Control Sample Data'!D17&lt;35,'Control Sample Data'!D17&gt;0),'Control Sample Data'!D17,35),""))</f>
        <v/>
      </c>
      <c r="Q18" s="12" t="str">
        <f>IF('Control Sample Data'!E17="","",IF(SUM('Control Sample Data'!E$3:E$98)&gt;10,IF(AND(ISNUMBER('Control Sample Data'!E17),'Control Sample Data'!E17&lt;35,'Control Sample Data'!E17&gt;0),'Control Sample Data'!E17,35),""))</f>
        <v/>
      </c>
      <c r="R18" s="12" t="str">
        <f>IF('Control Sample Data'!F17="","",IF(SUM('Control Sample Data'!F$3:F$98)&gt;10,IF(AND(ISNUMBER('Control Sample Data'!F17),'Control Sample Data'!F17&lt;35,'Control Sample Data'!F17&gt;0),'Control Sample Data'!F17,35),""))</f>
        <v/>
      </c>
      <c r="S18" s="12" t="str">
        <f>IF('Control Sample Data'!G17="","",IF(SUM('Control Sample Data'!G$3:G$98)&gt;10,IF(AND(ISNUMBER('Control Sample Data'!G17),'Control Sample Data'!G17&lt;35,'Control Sample Data'!G17&gt;0),'Control Sample Data'!G17,35),""))</f>
        <v/>
      </c>
      <c r="T18" s="12" t="str">
        <f>IF('Control Sample Data'!H17="","",IF(SUM('Control Sample Data'!H$3:H$98)&gt;10,IF(AND(ISNUMBER('Control Sample Data'!H17),'Control Sample Data'!H17&lt;35,'Control Sample Data'!H17&gt;0),'Control Sample Data'!H17,35),""))</f>
        <v/>
      </c>
      <c r="U18" s="12" t="str">
        <f>IF('Control Sample Data'!I17="","",IF(SUM('Control Sample Data'!I$3:I$98)&gt;10,IF(AND(ISNUMBER('Control Sample Data'!I17),'Control Sample Data'!I17&lt;35,'Control Sample Data'!I17&gt;0),'Control Sample Data'!I17,35),""))</f>
        <v/>
      </c>
      <c r="V18" s="12" t="str">
        <f>IF('Control Sample Data'!J17="","",IF(SUM('Control Sample Data'!J$3:J$98)&gt;10,IF(AND(ISNUMBER('Control Sample Data'!J17),'Control Sample Data'!J17&lt;35,'Control Sample Data'!J17&gt;0),'Control Sample Data'!J17,35),""))</f>
        <v/>
      </c>
      <c r="W18" s="12" t="str">
        <f>IF('Control Sample Data'!K17="","",IF(SUM('Control Sample Data'!K$3:K$98)&gt;10,IF(AND(ISNUMBER('Control Sample Data'!K17),'Control Sample Data'!K17&lt;35,'Control Sample Data'!K17&gt;0),'Control Sample Data'!K17,35),""))</f>
        <v/>
      </c>
      <c r="X18" s="12" t="str">
        <f>IF('Control Sample Data'!L17="","",IF(SUM('Control Sample Data'!L$3:L$98)&gt;10,IF(AND(ISNUMBER('Control Sample Data'!L17),'Control Sample Data'!L17&lt;35,'Control Sample Data'!L17&gt;0),'Control Sample Data'!L17,35),""))</f>
        <v/>
      </c>
      <c r="Y18" s="24" t="str">
        <f>IF(ISERROR(VLOOKUP('Choose Housekeeping Genes'!$A17,Calculations!$A$4:$L$99,3,0)),"",VLOOKUP('Choose Housekeeping Genes'!$A17,Calculations!$A$4:$L$99,3,0))</f>
        <v/>
      </c>
      <c r="Z18" s="25" t="str">
        <f>IF(ISERROR(VLOOKUP('Choose Housekeeping Genes'!$A17,Calculations!$A$4:$L$99,4,0)),"",VLOOKUP('Choose Housekeeping Genes'!$A17,Calculations!$A$4:$L$99,4,0))</f>
        <v/>
      </c>
      <c r="AA18" s="25" t="str">
        <f>IF(ISERROR(VLOOKUP('Choose Housekeeping Genes'!$A17,Calculations!$A$4:$L$99,5,0)),"",VLOOKUP('Choose Housekeeping Genes'!$A17,Calculations!$A$4:$L$99,5,0))</f>
        <v/>
      </c>
      <c r="AB18" s="25" t="str">
        <f>IF(ISERROR(VLOOKUP('Choose Housekeeping Genes'!$A17,Calculations!$A$4:$L$99,6,0)),"",VLOOKUP('Choose Housekeeping Genes'!$A17,Calculations!$A$4:$L$99,6,0))</f>
        <v/>
      </c>
      <c r="AC18" s="25" t="str">
        <f>IF(ISERROR(VLOOKUP('Choose Housekeeping Genes'!$A17,Calculations!$A$4:$L$99,7,0)),"",VLOOKUP('Choose Housekeeping Genes'!$A17,Calculations!$A$4:$L$99,7,0))</f>
        <v/>
      </c>
      <c r="AD18" s="25" t="str">
        <f>IF(ISERROR(VLOOKUP('Choose Housekeeping Genes'!$A17,Calculations!$A$4:$L$99,8,0)),"",VLOOKUP('Choose Housekeeping Genes'!$A17,Calculations!$A$4:$L$99,8,0))</f>
        <v/>
      </c>
      <c r="AE18" s="25" t="str">
        <f>IF(ISERROR(VLOOKUP('Choose Housekeeping Genes'!$A17,Calculations!$A$4:$L$99,9,0)),"",VLOOKUP('Choose Housekeeping Genes'!$A17,Calculations!$A$4:$L$99,9,0))</f>
        <v/>
      </c>
      <c r="AF18" s="25" t="str">
        <f>IF(ISERROR(VLOOKUP('Choose Housekeeping Genes'!$A17,Calculations!$A$4:$L$99,10,0)),"",VLOOKUP('Choose Housekeeping Genes'!$A17,Calculations!$A$4:$L$99,10,0))</f>
        <v/>
      </c>
      <c r="AG18" s="25" t="str">
        <f>IF(ISERROR(VLOOKUP('Choose Housekeeping Genes'!$A17,Calculations!$A$4:$L$99,11,0)),"",VLOOKUP('Choose Housekeeping Genes'!$A17,Calculations!$A$4:$L$99,11,0))</f>
        <v/>
      </c>
      <c r="AH18" s="37" t="str">
        <f>IF(ISERROR(VLOOKUP('Choose Housekeeping Genes'!$A17,Calculations!$A$4:$M$99,12,0)),"",VLOOKUP('Choose Housekeeping Genes'!$A17,Calculations!$A$4:$M$99,12,0))</f>
        <v/>
      </c>
      <c r="AI18" s="24" t="str">
        <f>IF(ISERROR(VLOOKUP('Choose Housekeeping Genes'!$A17,Calculations!$A$4:$AA$99,15,0)),"",VLOOKUP('Choose Housekeeping Genes'!$A17,Calculations!$A$4:$AA$99,15,0))</f>
        <v/>
      </c>
      <c r="AJ18" s="25" t="str">
        <f>IF(ISERROR(VLOOKUP('Choose Housekeeping Genes'!$A17,Calculations!$A$4:$AA$99,16,0)),"",VLOOKUP('Choose Housekeeping Genes'!$A17,Calculations!$A$4:$AA$99,16,0))</f>
        <v/>
      </c>
      <c r="AK18" s="25" t="str">
        <f>IF(ISERROR(VLOOKUP('Choose Housekeeping Genes'!$A17,Calculations!$A$4:$AA$99,17,0)),"",VLOOKUP('Choose Housekeeping Genes'!$A17,Calculations!$A$4:$AA$99,17,0))</f>
        <v/>
      </c>
      <c r="AL18" s="25" t="str">
        <f>IF(ISERROR(VLOOKUP('Choose Housekeeping Genes'!$A17,Calculations!$A$4:$AA$99,18,0)),"",VLOOKUP('Choose Housekeeping Genes'!$A17,Calculations!$A$4:$AA$99,18,0))</f>
        <v/>
      </c>
      <c r="AM18" s="25" t="str">
        <f>IF(ISERROR(VLOOKUP('Choose Housekeeping Genes'!$A17,Calculations!$A$4:$AA$99,19,0)),"",VLOOKUP('Choose Housekeeping Genes'!$A17,Calculations!$A$4:$AA$99,19,0))</f>
        <v/>
      </c>
      <c r="AN18" s="25" t="str">
        <f>IF(ISERROR(VLOOKUP('Choose Housekeeping Genes'!$A17,Calculations!$A$4:$AA$99,20,0)),"",VLOOKUP('Choose Housekeeping Genes'!$A17,Calculations!$A$4:$AA$99,20,0))</f>
        <v/>
      </c>
      <c r="AO18" s="25" t="str">
        <f>IF(ISERROR(VLOOKUP('Choose Housekeeping Genes'!$A17,Calculations!$A$4:$AA$99,21,0)),"",VLOOKUP('Choose Housekeeping Genes'!$A17,Calculations!$A$4:$AA$99,21,0))</f>
        <v/>
      </c>
      <c r="AP18" s="25" t="str">
        <f>IF(ISERROR(VLOOKUP('Choose Housekeeping Genes'!$A17,Calculations!$A$4:$AA$99,22,0)),"",VLOOKUP('Choose Housekeeping Genes'!$A17,Calculations!$A$4:$AA$99,22,0))</f>
        <v/>
      </c>
      <c r="AQ18" s="25" t="str">
        <f>IF(ISERROR(VLOOKUP('Choose Housekeeping Genes'!$A17,Calculations!$A$4:$AA$99,23,0)),"",VLOOKUP('Choose Housekeeping Genes'!$A17,Calculations!$A$4:$AA$99,23,0))</f>
        <v/>
      </c>
      <c r="AR18" s="37" t="str">
        <f>IF(ISERROR(VLOOKUP('Choose Housekeeping Genes'!$A17,Calculations!$A$4:$AA$99,24,0)),"",VLOOKUP('Choose Housekeeping Genes'!$A17,Calculations!$A$4:$AA$99,24,0))</f>
        <v/>
      </c>
      <c r="AS18" s="43" t="str">
        <f t="shared" si="21"/>
        <v>NM_000618</v>
      </c>
      <c r="AT18" s="44" t="s">
        <v>63</v>
      </c>
      <c r="AU18" s="12" t="str">
        <f t="shared" si="22"/>
        <v/>
      </c>
      <c r="AV18" s="12" t="str">
        <f t="shared" si="0"/>
        <v/>
      </c>
      <c r="AW18" s="12" t="str">
        <f t="shared" si="1"/>
        <v/>
      </c>
      <c r="AX18" s="12" t="str">
        <f t="shared" si="2"/>
        <v/>
      </c>
      <c r="AY18" s="12" t="str">
        <f t="shared" si="3"/>
        <v/>
      </c>
      <c r="AZ18" s="12" t="str">
        <f t="shared" si="4"/>
        <v/>
      </c>
      <c r="BA18" s="12" t="str">
        <f t="shared" si="5"/>
        <v/>
      </c>
      <c r="BB18" s="12" t="str">
        <f t="shared" si="6"/>
        <v/>
      </c>
      <c r="BC18" s="12" t="str">
        <f t="shared" si="7"/>
        <v/>
      </c>
      <c r="BD18" s="12" t="str">
        <f t="shared" si="8"/>
        <v/>
      </c>
      <c r="BE18" s="12" t="str">
        <f t="shared" si="9"/>
        <v/>
      </c>
      <c r="BF18" s="12" t="str">
        <f t="shared" si="10"/>
        <v/>
      </c>
      <c r="BG18" s="12" t="str">
        <f t="shared" si="11"/>
        <v/>
      </c>
      <c r="BH18" s="12" t="str">
        <f t="shared" si="12"/>
        <v/>
      </c>
      <c r="BI18" s="12" t="str">
        <f t="shared" si="13"/>
        <v/>
      </c>
      <c r="BJ18" s="12" t="str">
        <f t="shared" si="14"/>
        <v/>
      </c>
      <c r="BK18" s="12" t="str">
        <f t="shared" si="15"/>
        <v/>
      </c>
      <c r="BL18" s="12" t="str">
        <f t="shared" si="16"/>
        <v/>
      </c>
      <c r="BM18" s="12" t="str">
        <f t="shared" si="17"/>
        <v/>
      </c>
      <c r="BN18" s="12" t="str">
        <f t="shared" si="18"/>
        <v/>
      </c>
      <c r="BO18" s="46" t="str">
        <f t="shared" si="23"/>
        <v>N/A</v>
      </c>
      <c r="BP18" s="46" t="str">
        <f t="shared" si="24"/>
        <v>N/A</v>
      </c>
      <c r="BQ18" s="43" t="str">
        <f t="shared" si="25"/>
        <v>NM_000618</v>
      </c>
      <c r="BR18" s="44" t="s">
        <v>412</v>
      </c>
      <c r="BS18" s="47" t="str">
        <f t="shared" si="26"/>
        <v/>
      </c>
      <c r="BT18" s="47" t="str">
        <f t="shared" si="27"/>
        <v/>
      </c>
      <c r="BU18" s="47" t="str">
        <f t="shared" si="28"/>
        <v/>
      </c>
      <c r="BV18" s="47" t="str">
        <f t="shared" si="29"/>
        <v/>
      </c>
      <c r="BW18" s="47" t="str">
        <f t="shared" si="30"/>
        <v/>
      </c>
      <c r="BX18" s="47" t="str">
        <f t="shared" si="31"/>
        <v/>
      </c>
      <c r="BY18" s="47" t="str">
        <f t="shared" si="32"/>
        <v/>
      </c>
      <c r="BZ18" s="47" t="str">
        <f t="shared" si="33"/>
        <v/>
      </c>
      <c r="CA18" s="47" t="str">
        <f t="shared" si="34"/>
        <v/>
      </c>
      <c r="CB18" s="47" t="str">
        <f t="shared" si="35"/>
        <v/>
      </c>
      <c r="CC18" s="47" t="str">
        <f t="shared" si="36"/>
        <v/>
      </c>
      <c r="CD18" s="47" t="str">
        <f t="shared" si="37"/>
        <v/>
      </c>
      <c r="CE18" s="47" t="str">
        <f t="shared" si="38"/>
        <v/>
      </c>
      <c r="CF18" s="47" t="str">
        <f t="shared" si="39"/>
        <v/>
      </c>
      <c r="CG18" s="47" t="str">
        <f t="shared" si="40"/>
        <v/>
      </c>
      <c r="CH18" s="47" t="str">
        <f t="shared" si="41"/>
        <v/>
      </c>
      <c r="CI18" s="47" t="str">
        <f t="shared" si="42"/>
        <v/>
      </c>
      <c r="CJ18" s="47" t="str">
        <f t="shared" si="43"/>
        <v/>
      </c>
      <c r="CK18" s="47" t="str">
        <f t="shared" si="44"/>
        <v/>
      </c>
      <c r="CL18" s="47" t="str">
        <f t="shared" si="45"/>
        <v/>
      </c>
    </row>
    <row r="19" spans="1:90" ht="12.75">
      <c r="A19" s="11" t="str">
        <f>'Gene Table'!C18</f>
        <v>NM_000102</v>
      </c>
      <c r="B19" s="11" t="s">
        <v>67</v>
      </c>
      <c r="C19" s="12" t="str">
        <f>IF('Test Sample Data'!C18="","",IF(SUM('Test Sample Data'!C$3:C$98)&gt;10,IF(AND(ISNUMBER('Test Sample Data'!C18),'Test Sample Data'!C18&lt;35,'Test Sample Data'!C18&gt;0),'Test Sample Data'!C18,35),""))</f>
        <v/>
      </c>
      <c r="D19" s="12" t="str">
        <f>IF('Test Sample Data'!D18="","",IF(SUM('Test Sample Data'!D$3:D$98)&gt;10,IF(AND(ISNUMBER('Test Sample Data'!D18),'Test Sample Data'!D18&lt;35,'Test Sample Data'!D18&gt;0),'Test Sample Data'!D18,35),""))</f>
        <v/>
      </c>
      <c r="E19" s="12" t="str">
        <f>IF('Test Sample Data'!E18="","",IF(SUM('Test Sample Data'!E$3:E$98)&gt;10,IF(AND(ISNUMBER('Test Sample Data'!E18),'Test Sample Data'!E18&lt;35,'Test Sample Data'!E18&gt;0),'Test Sample Data'!E18,35),""))</f>
        <v/>
      </c>
      <c r="F19" s="12" t="str">
        <f>IF('Test Sample Data'!F18="","",IF(SUM('Test Sample Data'!F$3:F$98)&gt;10,IF(AND(ISNUMBER('Test Sample Data'!F18),'Test Sample Data'!F18&lt;35,'Test Sample Data'!F18&gt;0),'Test Sample Data'!F18,35),""))</f>
        <v/>
      </c>
      <c r="G19" s="12" t="str">
        <f>IF('Test Sample Data'!G18="","",IF(SUM('Test Sample Data'!G$3:G$98)&gt;10,IF(AND(ISNUMBER('Test Sample Data'!G18),'Test Sample Data'!G18&lt;35,'Test Sample Data'!G18&gt;0),'Test Sample Data'!G18,35),""))</f>
        <v/>
      </c>
      <c r="H19" s="12" t="str">
        <f>IF('Test Sample Data'!H18="","",IF(SUM('Test Sample Data'!H$3:H$98)&gt;10,IF(AND(ISNUMBER('Test Sample Data'!H18),'Test Sample Data'!H18&lt;35,'Test Sample Data'!H18&gt;0),'Test Sample Data'!H18,35),""))</f>
        <v/>
      </c>
      <c r="I19" s="12" t="str">
        <f>IF('Test Sample Data'!I18="","",IF(SUM('Test Sample Data'!I$3:I$98)&gt;10,IF(AND(ISNUMBER('Test Sample Data'!I18),'Test Sample Data'!I18&lt;35,'Test Sample Data'!I18&gt;0),'Test Sample Data'!I18,35),""))</f>
        <v/>
      </c>
      <c r="J19" s="12" t="str">
        <f>IF('Test Sample Data'!J18="","",IF(SUM('Test Sample Data'!J$3:J$98)&gt;10,IF(AND(ISNUMBER('Test Sample Data'!J18),'Test Sample Data'!J18&lt;35,'Test Sample Data'!J18&gt;0),'Test Sample Data'!J18,35),""))</f>
        <v/>
      </c>
      <c r="K19" s="12" t="str">
        <f>IF('Test Sample Data'!K18="","",IF(SUM('Test Sample Data'!K$3:K$98)&gt;10,IF(AND(ISNUMBER('Test Sample Data'!K18),'Test Sample Data'!K18&lt;35,'Test Sample Data'!K18&gt;0),'Test Sample Data'!K18,35),""))</f>
        <v/>
      </c>
      <c r="L19" s="12" t="str">
        <f>IF('Test Sample Data'!L18="","",IF(SUM('Test Sample Data'!L$3:L$98)&gt;10,IF(AND(ISNUMBER('Test Sample Data'!L18),'Test Sample Data'!L18&lt;35,'Test Sample Data'!L18&gt;0),'Test Sample Data'!L18,35),""))</f>
        <v/>
      </c>
      <c r="M19" s="12" t="str">
        <f>'Gene Table'!C18</f>
        <v>NM_000102</v>
      </c>
      <c r="N19" s="12" t="s">
        <v>67</v>
      </c>
      <c r="O19" s="12" t="str">
        <f>IF('Control Sample Data'!C18="","",IF(SUM('Control Sample Data'!C$3:C$98)&gt;10,IF(AND(ISNUMBER('Control Sample Data'!C18),'Control Sample Data'!C18&lt;35,'Control Sample Data'!C18&gt;0),'Control Sample Data'!C18,35),""))</f>
        <v/>
      </c>
      <c r="P19" s="12" t="str">
        <f>IF('Control Sample Data'!D18="","",IF(SUM('Control Sample Data'!D$3:D$98)&gt;10,IF(AND(ISNUMBER('Control Sample Data'!D18),'Control Sample Data'!D18&lt;35,'Control Sample Data'!D18&gt;0),'Control Sample Data'!D18,35),""))</f>
        <v/>
      </c>
      <c r="Q19" s="12" t="str">
        <f>IF('Control Sample Data'!E18="","",IF(SUM('Control Sample Data'!E$3:E$98)&gt;10,IF(AND(ISNUMBER('Control Sample Data'!E18),'Control Sample Data'!E18&lt;35,'Control Sample Data'!E18&gt;0),'Control Sample Data'!E18,35),""))</f>
        <v/>
      </c>
      <c r="R19" s="12" t="str">
        <f>IF('Control Sample Data'!F18="","",IF(SUM('Control Sample Data'!F$3:F$98)&gt;10,IF(AND(ISNUMBER('Control Sample Data'!F18),'Control Sample Data'!F18&lt;35,'Control Sample Data'!F18&gt;0),'Control Sample Data'!F18,35),""))</f>
        <v/>
      </c>
      <c r="S19" s="12" t="str">
        <f>IF('Control Sample Data'!G18="","",IF(SUM('Control Sample Data'!G$3:G$98)&gt;10,IF(AND(ISNUMBER('Control Sample Data'!G18),'Control Sample Data'!G18&lt;35,'Control Sample Data'!G18&gt;0),'Control Sample Data'!G18,35),""))</f>
        <v/>
      </c>
      <c r="T19" s="12" t="str">
        <f>IF('Control Sample Data'!H18="","",IF(SUM('Control Sample Data'!H$3:H$98)&gt;10,IF(AND(ISNUMBER('Control Sample Data'!H18),'Control Sample Data'!H18&lt;35,'Control Sample Data'!H18&gt;0),'Control Sample Data'!H18,35),""))</f>
        <v/>
      </c>
      <c r="U19" s="12" t="str">
        <f>IF('Control Sample Data'!I18="","",IF(SUM('Control Sample Data'!I$3:I$98)&gt;10,IF(AND(ISNUMBER('Control Sample Data'!I18),'Control Sample Data'!I18&lt;35,'Control Sample Data'!I18&gt;0),'Control Sample Data'!I18,35),""))</f>
        <v/>
      </c>
      <c r="V19" s="12" t="str">
        <f>IF('Control Sample Data'!J18="","",IF(SUM('Control Sample Data'!J$3:J$98)&gt;10,IF(AND(ISNUMBER('Control Sample Data'!J18),'Control Sample Data'!J18&lt;35,'Control Sample Data'!J18&gt;0),'Control Sample Data'!J18,35),""))</f>
        <v/>
      </c>
      <c r="W19" s="12" t="str">
        <f>IF('Control Sample Data'!K18="","",IF(SUM('Control Sample Data'!K$3:K$98)&gt;10,IF(AND(ISNUMBER('Control Sample Data'!K18),'Control Sample Data'!K18&lt;35,'Control Sample Data'!K18&gt;0),'Control Sample Data'!K18,35),""))</f>
        <v/>
      </c>
      <c r="X19" s="12" t="str">
        <f>IF('Control Sample Data'!L18="","",IF(SUM('Control Sample Data'!L$3:L$98)&gt;10,IF(AND(ISNUMBER('Control Sample Data'!L18),'Control Sample Data'!L18&lt;35,'Control Sample Data'!L18&gt;0),'Control Sample Data'!L18,35),""))</f>
        <v/>
      </c>
      <c r="Y19" s="24" t="str">
        <f>IF(ISERROR(VLOOKUP('Choose Housekeeping Genes'!$A18,Calculations!$A$4:$L$99,3,0)),"",VLOOKUP('Choose Housekeeping Genes'!$A18,Calculations!$A$4:$L$99,3,0))</f>
        <v/>
      </c>
      <c r="Z19" s="25" t="str">
        <f>IF(ISERROR(VLOOKUP('Choose Housekeeping Genes'!$A18,Calculations!$A$4:$L$99,4,0)),"",VLOOKUP('Choose Housekeeping Genes'!$A18,Calculations!$A$4:$L$99,4,0))</f>
        <v/>
      </c>
      <c r="AA19" s="25" t="str">
        <f>IF(ISERROR(VLOOKUP('Choose Housekeeping Genes'!$A18,Calculations!$A$4:$L$99,5,0)),"",VLOOKUP('Choose Housekeeping Genes'!$A18,Calculations!$A$4:$L$99,5,0))</f>
        <v/>
      </c>
      <c r="AB19" s="25" t="str">
        <f>IF(ISERROR(VLOOKUP('Choose Housekeeping Genes'!$A18,Calculations!$A$4:$L$99,6,0)),"",VLOOKUP('Choose Housekeeping Genes'!$A18,Calculations!$A$4:$L$99,6,0))</f>
        <v/>
      </c>
      <c r="AC19" s="25" t="str">
        <f>IF(ISERROR(VLOOKUP('Choose Housekeeping Genes'!$A18,Calculations!$A$4:$L$99,7,0)),"",VLOOKUP('Choose Housekeeping Genes'!$A18,Calculations!$A$4:$L$99,7,0))</f>
        <v/>
      </c>
      <c r="AD19" s="25" t="str">
        <f>IF(ISERROR(VLOOKUP('Choose Housekeeping Genes'!$A18,Calculations!$A$4:$L$99,8,0)),"",VLOOKUP('Choose Housekeeping Genes'!$A18,Calculations!$A$4:$L$99,8,0))</f>
        <v/>
      </c>
      <c r="AE19" s="25" t="str">
        <f>IF(ISERROR(VLOOKUP('Choose Housekeeping Genes'!$A18,Calculations!$A$4:$L$99,9,0)),"",VLOOKUP('Choose Housekeeping Genes'!$A18,Calculations!$A$4:$L$99,9,0))</f>
        <v/>
      </c>
      <c r="AF19" s="25" t="str">
        <f>IF(ISERROR(VLOOKUP('Choose Housekeeping Genes'!$A18,Calculations!$A$4:$L$99,10,0)),"",VLOOKUP('Choose Housekeeping Genes'!$A18,Calculations!$A$4:$L$99,10,0))</f>
        <v/>
      </c>
      <c r="AG19" s="25" t="str">
        <f>IF(ISERROR(VLOOKUP('Choose Housekeeping Genes'!$A18,Calculations!$A$4:$L$99,11,0)),"",VLOOKUP('Choose Housekeeping Genes'!$A18,Calculations!$A$4:$L$99,11,0))</f>
        <v/>
      </c>
      <c r="AH19" s="37" t="str">
        <f>IF(ISERROR(VLOOKUP('Choose Housekeeping Genes'!$A18,Calculations!$A$4:$M$99,12,0)),"",VLOOKUP('Choose Housekeeping Genes'!$A18,Calculations!$A$4:$M$99,12,0))</f>
        <v/>
      </c>
      <c r="AI19" s="24" t="str">
        <f>IF(ISERROR(VLOOKUP('Choose Housekeeping Genes'!$A18,Calculations!$A$4:$AA$99,15,0)),"",VLOOKUP('Choose Housekeeping Genes'!$A18,Calculations!$A$4:$AA$99,15,0))</f>
        <v/>
      </c>
      <c r="AJ19" s="25" t="str">
        <f>IF(ISERROR(VLOOKUP('Choose Housekeeping Genes'!$A18,Calculations!$A$4:$AA$99,16,0)),"",VLOOKUP('Choose Housekeeping Genes'!$A18,Calculations!$A$4:$AA$99,16,0))</f>
        <v/>
      </c>
      <c r="AK19" s="25" t="str">
        <f>IF(ISERROR(VLOOKUP('Choose Housekeeping Genes'!$A18,Calculations!$A$4:$AA$99,17,0)),"",VLOOKUP('Choose Housekeeping Genes'!$A18,Calculations!$A$4:$AA$99,17,0))</f>
        <v/>
      </c>
      <c r="AL19" s="25" t="str">
        <f>IF(ISERROR(VLOOKUP('Choose Housekeeping Genes'!$A18,Calculations!$A$4:$AA$99,18,0)),"",VLOOKUP('Choose Housekeeping Genes'!$A18,Calculations!$A$4:$AA$99,18,0))</f>
        <v/>
      </c>
      <c r="AM19" s="25" t="str">
        <f>IF(ISERROR(VLOOKUP('Choose Housekeeping Genes'!$A18,Calculations!$A$4:$AA$99,19,0)),"",VLOOKUP('Choose Housekeeping Genes'!$A18,Calculations!$A$4:$AA$99,19,0))</f>
        <v/>
      </c>
      <c r="AN19" s="25" t="str">
        <f>IF(ISERROR(VLOOKUP('Choose Housekeeping Genes'!$A18,Calculations!$A$4:$AA$99,20,0)),"",VLOOKUP('Choose Housekeeping Genes'!$A18,Calculations!$A$4:$AA$99,20,0))</f>
        <v/>
      </c>
      <c r="AO19" s="25" t="str">
        <f>IF(ISERROR(VLOOKUP('Choose Housekeeping Genes'!$A18,Calculations!$A$4:$AA$99,21,0)),"",VLOOKUP('Choose Housekeeping Genes'!$A18,Calculations!$A$4:$AA$99,21,0))</f>
        <v/>
      </c>
      <c r="AP19" s="25" t="str">
        <f>IF(ISERROR(VLOOKUP('Choose Housekeeping Genes'!$A18,Calculations!$A$4:$AA$99,22,0)),"",VLOOKUP('Choose Housekeeping Genes'!$A18,Calculations!$A$4:$AA$99,22,0))</f>
        <v/>
      </c>
      <c r="AQ19" s="25" t="str">
        <f>IF(ISERROR(VLOOKUP('Choose Housekeeping Genes'!$A18,Calculations!$A$4:$AA$99,23,0)),"",VLOOKUP('Choose Housekeeping Genes'!$A18,Calculations!$A$4:$AA$99,23,0))</f>
        <v/>
      </c>
      <c r="AR19" s="37" t="str">
        <f>IF(ISERROR(VLOOKUP('Choose Housekeeping Genes'!$A18,Calculations!$A$4:$AA$99,24,0)),"",VLOOKUP('Choose Housekeeping Genes'!$A18,Calculations!$A$4:$AA$99,24,0))</f>
        <v/>
      </c>
      <c r="AS19" s="43" t="str">
        <f t="shared" si="21"/>
        <v>NM_000102</v>
      </c>
      <c r="AT19" s="44" t="s">
        <v>67</v>
      </c>
      <c r="AU19" s="12" t="str">
        <f t="shared" si="22"/>
        <v/>
      </c>
      <c r="AV19" s="12" t="str">
        <f t="shared" si="0"/>
        <v/>
      </c>
      <c r="AW19" s="12" t="str">
        <f t="shared" si="1"/>
        <v/>
      </c>
      <c r="AX19" s="12" t="str">
        <f t="shared" si="2"/>
        <v/>
      </c>
      <c r="AY19" s="12" t="str">
        <f t="shared" si="3"/>
        <v/>
      </c>
      <c r="AZ19" s="12" t="str">
        <f t="shared" si="4"/>
        <v/>
      </c>
      <c r="BA19" s="12" t="str">
        <f t="shared" si="5"/>
        <v/>
      </c>
      <c r="BB19" s="12" t="str">
        <f t="shared" si="6"/>
        <v/>
      </c>
      <c r="BC19" s="12" t="str">
        <f t="shared" si="7"/>
        <v/>
      </c>
      <c r="BD19" s="12" t="str">
        <f t="shared" si="8"/>
        <v/>
      </c>
      <c r="BE19" s="12" t="str">
        <f t="shared" si="9"/>
        <v/>
      </c>
      <c r="BF19" s="12" t="str">
        <f t="shared" si="10"/>
        <v/>
      </c>
      <c r="BG19" s="12" t="str">
        <f t="shared" si="11"/>
        <v/>
      </c>
      <c r="BH19" s="12" t="str">
        <f t="shared" si="12"/>
        <v/>
      </c>
      <c r="BI19" s="12" t="str">
        <f t="shared" si="13"/>
        <v/>
      </c>
      <c r="BJ19" s="12" t="str">
        <f t="shared" si="14"/>
        <v/>
      </c>
      <c r="BK19" s="12" t="str">
        <f t="shared" si="15"/>
        <v/>
      </c>
      <c r="BL19" s="12" t="str">
        <f t="shared" si="16"/>
        <v/>
      </c>
      <c r="BM19" s="12" t="str">
        <f t="shared" si="17"/>
        <v/>
      </c>
      <c r="BN19" s="12" t="str">
        <f t="shared" si="18"/>
        <v/>
      </c>
      <c r="BO19" s="46" t="str">
        <f t="shared" si="23"/>
        <v>N/A</v>
      </c>
      <c r="BP19" s="46" t="str">
        <f t="shared" si="24"/>
        <v>N/A</v>
      </c>
      <c r="BQ19" s="43" t="str">
        <f t="shared" si="25"/>
        <v>NM_000102</v>
      </c>
      <c r="BR19" s="44" t="s">
        <v>413</v>
      </c>
      <c r="BS19" s="47" t="str">
        <f t="shared" si="26"/>
        <v/>
      </c>
      <c r="BT19" s="47" t="str">
        <f t="shared" si="27"/>
        <v/>
      </c>
      <c r="BU19" s="47" t="str">
        <f t="shared" si="28"/>
        <v/>
      </c>
      <c r="BV19" s="47" t="str">
        <f t="shared" si="29"/>
        <v/>
      </c>
      <c r="BW19" s="47" t="str">
        <f t="shared" si="30"/>
        <v/>
      </c>
      <c r="BX19" s="47" t="str">
        <f t="shared" si="31"/>
        <v/>
      </c>
      <c r="BY19" s="47" t="str">
        <f t="shared" si="32"/>
        <v/>
      </c>
      <c r="BZ19" s="47" t="str">
        <f t="shared" si="33"/>
        <v/>
      </c>
      <c r="CA19" s="47" t="str">
        <f t="shared" si="34"/>
        <v/>
      </c>
      <c r="CB19" s="47" t="str">
        <f t="shared" si="35"/>
        <v/>
      </c>
      <c r="CC19" s="47" t="str">
        <f t="shared" si="36"/>
        <v/>
      </c>
      <c r="CD19" s="47" t="str">
        <f t="shared" si="37"/>
        <v/>
      </c>
      <c r="CE19" s="47" t="str">
        <f t="shared" si="38"/>
        <v/>
      </c>
      <c r="CF19" s="47" t="str">
        <f t="shared" si="39"/>
        <v/>
      </c>
      <c r="CG19" s="47" t="str">
        <f t="shared" si="40"/>
        <v/>
      </c>
      <c r="CH19" s="47" t="str">
        <f t="shared" si="41"/>
        <v/>
      </c>
      <c r="CI19" s="47" t="str">
        <f t="shared" si="42"/>
        <v/>
      </c>
      <c r="CJ19" s="47" t="str">
        <f t="shared" si="43"/>
        <v/>
      </c>
      <c r="CK19" s="47" t="str">
        <f t="shared" si="44"/>
        <v/>
      </c>
      <c r="CL19" s="47" t="str">
        <f t="shared" si="45"/>
        <v/>
      </c>
    </row>
    <row r="20" spans="1:90" ht="12.75">
      <c r="A20" s="11" t="str">
        <f>'Gene Table'!C19</f>
        <v>NM_000104</v>
      </c>
      <c r="B20" s="11" t="s">
        <v>71</v>
      </c>
      <c r="C20" s="12" t="str">
        <f>IF('Test Sample Data'!C19="","",IF(SUM('Test Sample Data'!C$3:C$98)&gt;10,IF(AND(ISNUMBER('Test Sample Data'!C19),'Test Sample Data'!C19&lt;35,'Test Sample Data'!C19&gt;0),'Test Sample Data'!C19,35),""))</f>
        <v/>
      </c>
      <c r="D20" s="12" t="str">
        <f>IF('Test Sample Data'!D19="","",IF(SUM('Test Sample Data'!D$3:D$98)&gt;10,IF(AND(ISNUMBER('Test Sample Data'!D19),'Test Sample Data'!D19&lt;35,'Test Sample Data'!D19&gt;0),'Test Sample Data'!D19,35),""))</f>
        <v/>
      </c>
      <c r="E20" s="12" t="str">
        <f>IF('Test Sample Data'!E19="","",IF(SUM('Test Sample Data'!E$3:E$98)&gt;10,IF(AND(ISNUMBER('Test Sample Data'!E19),'Test Sample Data'!E19&lt;35,'Test Sample Data'!E19&gt;0),'Test Sample Data'!E19,35),""))</f>
        <v/>
      </c>
      <c r="F20" s="12" t="str">
        <f>IF('Test Sample Data'!F19="","",IF(SUM('Test Sample Data'!F$3:F$98)&gt;10,IF(AND(ISNUMBER('Test Sample Data'!F19),'Test Sample Data'!F19&lt;35,'Test Sample Data'!F19&gt;0),'Test Sample Data'!F19,35),""))</f>
        <v/>
      </c>
      <c r="G20" s="12" t="str">
        <f>IF('Test Sample Data'!G19="","",IF(SUM('Test Sample Data'!G$3:G$98)&gt;10,IF(AND(ISNUMBER('Test Sample Data'!G19),'Test Sample Data'!G19&lt;35,'Test Sample Data'!G19&gt;0),'Test Sample Data'!G19,35),""))</f>
        <v/>
      </c>
      <c r="H20" s="12" t="str">
        <f>IF('Test Sample Data'!H19="","",IF(SUM('Test Sample Data'!H$3:H$98)&gt;10,IF(AND(ISNUMBER('Test Sample Data'!H19),'Test Sample Data'!H19&lt;35,'Test Sample Data'!H19&gt;0),'Test Sample Data'!H19,35),""))</f>
        <v/>
      </c>
      <c r="I20" s="12" t="str">
        <f>IF('Test Sample Data'!I19="","",IF(SUM('Test Sample Data'!I$3:I$98)&gt;10,IF(AND(ISNUMBER('Test Sample Data'!I19),'Test Sample Data'!I19&lt;35,'Test Sample Data'!I19&gt;0),'Test Sample Data'!I19,35),""))</f>
        <v/>
      </c>
      <c r="J20" s="12" t="str">
        <f>IF('Test Sample Data'!J19="","",IF(SUM('Test Sample Data'!J$3:J$98)&gt;10,IF(AND(ISNUMBER('Test Sample Data'!J19),'Test Sample Data'!J19&lt;35,'Test Sample Data'!J19&gt;0),'Test Sample Data'!J19,35),""))</f>
        <v/>
      </c>
      <c r="K20" s="12" t="str">
        <f>IF('Test Sample Data'!K19="","",IF(SUM('Test Sample Data'!K$3:K$98)&gt;10,IF(AND(ISNUMBER('Test Sample Data'!K19),'Test Sample Data'!K19&lt;35,'Test Sample Data'!K19&gt;0),'Test Sample Data'!K19,35),""))</f>
        <v/>
      </c>
      <c r="L20" s="12" t="str">
        <f>IF('Test Sample Data'!L19="","",IF(SUM('Test Sample Data'!L$3:L$98)&gt;10,IF(AND(ISNUMBER('Test Sample Data'!L19),'Test Sample Data'!L19&lt;35,'Test Sample Data'!L19&gt;0),'Test Sample Data'!L19,35),""))</f>
        <v/>
      </c>
      <c r="M20" s="12" t="str">
        <f>'Gene Table'!C19</f>
        <v>NM_000104</v>
      </c>
      <c r="N20" s="12" t="s">
        <v>71</v>
      </c>
      <c r="O20" s="12" t="str">
        <f>IF('Control Sample Data'!C19="","",IF(SUM('Control Sample Data'!C$3:C$98)&gt;10,IF(AND(ISNUMBER('Control Sample Data'!C19),'Control Sample Data'!C19&lt;35,'Control Sample Data'!C19&gt;0),'Control Sample Data'!C19,35),""))</f>
        <v/>
      </c>
      <c r="P20" s="12" t="str">
        <f>IF('Control Sample Data'!D19="","",IF(SUM('Control Sample Data'!D$3:D$98)&gt;10,IF(AND(ISNUMBER('Control Sample Data'!D19),'Control Sample Data'!D19&lt;35,'Control Sample Data'!D19&gt;0),'Control Sample Data'!D19,35),""))</f>
        <v/>
      </c>
      <c r="Q20" s="12" t="str">
        <f>IF('Control Sample Data'!E19="","",IF(SUM('Control Sample Data'!E$3:E$98)&gt;10,IF(AND(ISNUMBER('Control Sample Data'!E19),'Control Sample Data'!E19&lt;35,'Control Sample Data'!E19&gt;0),'Control Sample Data'!E19,35),""))</f>
        <v/>
      </c>
      <c r="R20" s="12" t="str">
        <f>IF('Control Sample Data'!F19="","",IF(SUM('Control Sample Data'!F$3:F$98)&gt;10,IF(AND(ISNUMBER('Control Sample Data'!F19),'Control Sample Data'!F19&lt;35,'Control Sample Data'!F19&gt;0),'Control Sample Data'!F19,35),""))</f>
        <v/>
      </c>
      <c r="S20" s="12" t="str">
        <f>IF('Control Sample Data'!G19="","",IF(SUM('Control Sample Data'!G$3:G$98)&gt;10,IF(AND(ISNUMBER('Control Sample Data'!G19),'Control Sample Data'!G19&lt;35,'Control Sample Data'!G19&gt;0),'Control Sample Data'!G19,35),""))</f>
        <v/>
      </c>
      <c r="T20" s="12" t="str">
        <f>IF('Control Sample Data'!H19="","",IF(SUM('Control Sample Data'!H$3:H$98)&gt;10,IF(AND(ISNUMBER('Control Sample Data'!H19),'Control Sample Data'!H19&lt;35,'Control Sample Data'!H19&gt;0),'Control Sample Data'!H19,35),""))</f>
        <v/>
      </c>
      <c r="U20" s="12" t="str">
        <f>IF('Control Sample Data'!I19="","",IF(SUM('Control Sample Data'!I$3:I$98)&gt;10,IF(AND(ISNUMBER('Control Sample Data'!I19),'Control Sample Data'!I19&lt;35,'Control Sample Data'!I19&gt;0),'Control Sample Data'!I19,35),""))</f>
        <v/>
      </c>
      <c r="V20" s="12" t="str">
        <f>IF('Control Sample Data'!J19="","",IF(SUM('Control Sample Data'!J$3:J$98)&gt;10,IF(AND(ISNUMBER('Control Sample Data'!J19),'Control Sample Data'!J19&lt;35,'Control Sample Data'!J19&gt;0),'Control Sample Data'!J19,35),""))</f>
        <v/>
      </c>
      <c r="W20" s="12" t="str">
        <f>IF('Control Sample Data'!K19="","",IF(SUM('Control Sample Data'!K$3:K$98)&gt;10,IF(AND(ISNUMBER('Control Sample Data'!K19),'Control Sample Data'!K19&lt;35,'Control Sample Data'!K19&gt;0),'Control Sample Data'!K19,35),""))</f>
        <v/>
      </c>
      <c r="X20" s="12" t="str">
        <f>IF('Control Sample Data'!L19="","",IF(SUM('Control Sample Data'!L$3:L$98)&gt;10,IF(AND(ISNUMBER('Control Sample Data'!L19),'Control Sample Data'!L19&lt;35,'Control Sample Data'!L19&gt;0),'Control Sample Data'!L19,35),""))</f>
        <v/>
      </c>
      <c r="Y20" s="24" t="str">
        <f>IF(ISERROR(VLOOKUP('Choose Housekeeping Genes'!$A19,Calculations!$A$4:$L$99,3,0)),"",VLOOKUP('Choose Housekeeping Genes'!$A19,Calculations!$A$4:$L$99,3,0))</f>
        <v/>
      </c>
      <c r="Z20" s="25" t="str">
        <f>IF(ISERROR(VLOOKUP('Choose Housekeeping Genes'!$A19,Calculations!$A$4:$L$99,4,0)),"",VLOOKUP('Choose Housekeeping Genes'!$A19,Calculations!$A$4:$L$99,4,0))</f>
        <v/>
      </c>
      <c r="AA20" s="25" t="str">
        <f>IF(ISERROR(VLOOKUP('Choose Housekeeping Genes'!$A19,Calculations!$A$4:$L$99,5,0)),"",VLOOKUP('Choose Housekeeping Genes'!$A19,Calculations!$A$4:$L$99,5,0))</f>
        <v/>
      </c>
      <c r="AB20" s="25" t="str">
        <f>IF(ISERROR(VLOOKUP('Choose Housekeeping Genes'!$A19,Calculations!$A$4:$L$99,6,0)),"",VLOOKUP('Choose Housekeeping Genes'!$A19,Calculations!$A$4:$L$99,6,0))</f>
        <v/>
      </c>
      <c r="AC20" s="25" t="str">
        <f>IF(ISERROR(VLOOKUP('Choose Housekeeping Genes'!$A19,Calculations!$A$4:$L$99,7,0)),"",VLOOKUP('Choose Housekeeping Genes'!$A19,Calculations!$A$4:$L$99,7,0))</f>
        <v/>
      </c>
      <c r="AD20" s="25" t="str">
        <f>IF(ISERROR(VLOOKUP('Choose Housekeeping Genes'!$A19,Calculations!$A$4:$L$99,8,0)),"",VLOOKUP('Choose Housekeeping Genes'!$A19,Calculations!$A$4:$L$99,8,0))</f>
        <v/>
      </c>
      <c r="AE20" s="25" t="str">
        <f>IF(ISERROR(VLOOKUP('Choose Housekeeping Genes'!$A19,Calculations!$A$4:$L$99,9,0)),"",VLOOKUP('Choose Housekeeping Genes'!$A19,Calculations!$A$4:$L$99,9,0))</f>
        <v/>
      </c>
      <c r="AF20" s="25" t="str">
        <f>IF(ISERROR(VLOOKUP('Choose Housekeeping Genes'!$A19,Calculations!$A$4:$L$99,10,0)),"",VLOOKUP('Choose Housekeeping Genes'!$A19,Calculations!$A$4:$L$99,10,0))</f>
        <v/>
      </c>
      <c r="AG20" s="25" t="str">
        <f>IF(ISERROR(VLOOKUP('Choose Housekeeping Genes'!$A19,Calculations!$A$4:$L$99,11,0)),"",VLOOKUP('Choose Housekeeping Genes'!$A19,Calculations!$A$4:$L$99,11,0))</f>
        <v/>
      </c>
      <c r="AH20" s="37" t="str">
        <f>IF(ISERROR(VLOOKUP('Choose Housekeeping Genes'!$A19,Calculations!$A$4:$M$99,12,0)),"",VLOOKUP('Choose Housekeeping Genes'!$A19,Calculations!$A$4:$M$99,12,0))</f>
        <v/>
      </c>
      <c r="AI20" s="24" t="str">
        <f>IF(ISERROR(VLOOKUP('Choose Housekeeping Genes'!$A19,Calculations!$A$4:$AA$99,15,0)),"",VLOOKUP('Choose Housekeeping Genes'!$A19,Calculations!$A$4:$AA$99,15,0))</f>
        <v/>
      </c>
      <c r="AJ20" s="25" t="str">
        <f>IF(ISERROR(VLOOKUP('Choose Housekeeping Genes'!$A19,Calculations!$A$4:$AA$99,16,0)),"",VLOOKUP('Choose Housekeeping Genes'!$A19,Calculations!$A$4:$AA$99,16,0))</f>
        <v/>
      </c>
      <c r="AK20" s="25" t="str">
        <f>IF(ISERROR(VLOOKUP('Choose Housekeeping Genes'!$A19,Calculations!$A$4:$AA$99,17,0)),"",VLOOKUP('Choose Housekeeping Genes'!$A19,Calculations!$A$4:$AA$99,17,0))</f>
        <v/>
      </c>
      <c r="AL20" s="25" t="str">
        <f>IF(ISERROR(VLOOKUP('Choose Housekeeping Genes'!$A19,Calculations!$A$4:$AA$99,18,0)),"",VLOOKUP('Choose Housekeeping Genes'!$A19,Calculations!$A$4:$AA$99,18,0))</f>
        <v/>
      </c>
      <c r="AM20" s="25" t="str">
        <f>IF(ISERROR(VLOOKUP('Choose Housekeeping Genes'!$A19,Calculations!$A$4:$AA$99,19,0)),"",VLOOKUP('Choose Housekeeping Genes'!$A19,Calculations!$A$4:$AA$99,19,0))</f>
        <v/>
      </c>
      <c r="AN20" s="25" t="str">
        <f>IF(ISERROR(VLOOKUP('Choose Housekeeping Genes'!$A19,Calculations!$A$4:$AA$99,20,0)),"",VLOOKUP('Choose Housekeeping Genes'!$A19,Calculations!$A$4:$AA$99,20,0))</f>
        <v/>
      </c>
      <c r="AO20" s="25" t="str">
        <f>IF(ISERROR(VLOOKUP('Choose Housekeeping Genes'!$A19,Calculations!$A$4:$AA$99,21,0)),"",VLOOKUP('Choose Housekeeping Genes'!$A19,Calculations!$A$4:$AA$99,21,0))</f>
        <v/>
      </c>
      <c r="AP20" s="25" t="str">
        <f>IF(ISERROR(VLOOKUP('Choose Housekeeping Genes'!$A19,Calculations!$A$4:$AA$99,22,0)),"",VLOOKUP('Choose Housekeeping Genes'!$A19,Calculations!$A$4:$AA$99,22,0))</f>
        <v/>
      </c>
      <c r="AQ20" s="25" t="str">
        <f>IF(ISERROR(VLOOKUP('Choose Housekeeping Genes'!$A19,Calculations!$A$4:$AA$99,23,0)),"",VLOOKUP('Choose Housekeeping Genes'!$A19,Calculations!$A$4:$AA$99,23,0))</f>
        <v/>
      </c>
      <c r="AR20" s="37" t="str">
        <f>IF(ISERROR(VLOOKUP('Choose Housekeeping Genes'!$A19,Calculations!$A$4:$AA$99,24,0)),"",VLOOKUP('Choose Housekeeping Genes'!$A19,Calculations!$A$4:$AA$99,24,0))</f>
        <v/>
      </c>
      <c r="AS20" s="43" t="str">
        <f t="shared" si="21"/>
        <v>NM_000104</v>
      </c>
      <c r="AT20" s="44" t="s">
        <v>71</v>
      </c>
      <c r="AU20" s="12" t="str">
        <f t="shared" si="22"/>
        <v/>
      </c>
      <c r="AV20" s="12" t="str">
        <f t="shared" si="0"/>
        <v/>
      </c>
      <c r="AW20" s="12" t="str">
        <f t="shared" si="1"/>
        <v/>
      </c>
      <c r="AX20" s="12" t="str">
        <f t="shared" si="2"/>
        <v/>
      </c>
      <c r="AY20" s="12" t="str">
        <f t="shared" si="3"/>
        <v/>
      </c>
      <c r="AZ20" s="12" t="str">
        <f t="shared" si="4"/>
        <v/>
      </c>
      <c r="BA20" s="12" t="str">
        <f t="shared" si="5"/>
        <v/>
      </c>
      <c r="BB20" s="12" t="str">
        <f t="shared" si="6"/>
        <v/>
      </c>
      <c r="BC20" s="12" t="str">
        <f t="shared" si="7"/>
        <v/>
      </c>
      <c r="BD20" s="12" t="str">
        <f t="shared" si="8"/>
        <v/>
      </c>
      <c r="BE20" s="12" t="str">
        <f t="shared" si="9"/>
        <v/>
      </c>
      <c r="BF20" s="12" t="str">
        <f t="shared" si="10"/>
        <v/>
      </c>
      <c r="BG20" s="12" t="str">
        <f t="shared" si="11"/>
        <v/>
      </c>
      <c r="BH20" s="12" t="str">
        <f t="shared" si="12"/>
        <v/>
      </c>
      <c r="BI20" s="12" t="str">
        <f t="shared" si="13"/>
        <v/>
      </c>
      <c r="BJ20" s="12" t="str">
        <f t="shared" si="14"/>
        <v/>
      </c>
      <c r="BK20" s="12" t="str">
        <f t="shared" si="15"/>
        <v/>
      </c>
      <c r="BL20" s="12" t="str">
        <f t="shared" si="16"/>
        <v/>
      </c>
      <c r="BM20" s="12" t="str">
        <f t="shared" si="17"/>
        <v/>
      </c>
      <c r="BN20" s="12" t="str">
        <f t="shared" si="18"/>
        <v/>
      </c>
      <c r="BO20" s="46" t="str">
        <f t="shared" si="23"/>
        <v>N/A</v>
      </c>
      <c r="BP20" s="46" t="str">
        <f t="shared" si="24"/>
        <v>N/A</v>
      </c>
      <c r="BQ20" s="43" t="str">
        <f t="shared" si="25"/>
        <v>NM_000104</v>
      </c>
      <c r="BR20" s="44" t="s">
        <v>414</v>
      </c>
      <c r="BS20" s="47" t="str">
        <f t="shared" si="26"/>
        <v/>
      </c>
      <c r="BT20" s="47" t="str">
        <f t="shared" si="27"/>
        <v/>
      </c>
      <c r="BU20" s="47" t="str">
        <f t="shared" si="28"/>
        <v/>
      </c>
      <c r="BV20" s="47" t="str">
        <f t="shared" si="29"/>
        <v/>
      </c>
      <c r="BW20" s="47" t="str">
        <f t="shared" si="30"/>
        <v/>
      </c>
      <c r="BX20" s="47" t="str">
        <f t="shared" si="31"/>
        <v/>
      </c>
      <c r="BY20" s="47" t="str">
        <f t="shared" si="32"/>
        <v/>
      </c>
      <c r="BZ20" s="47" t="str">
        <f t="shared" si="33"/>
        <v/>
      </c>
      <c r="CA20" s="47" t="str">
        <f t="shared" si="34"/>
        <v/>
      </c>
      <c r="CB20" s="47" t="str">
        <f t="shared" si="35"/>
        <v/>
      </c>
      <c r="CC20" s="47" t="str">
        <f t="shared" si="36"/>
        <v/>
      </c>
      <c r="CD20" s="47" t="str">
        <f t="shared" si="37"/>
        <v/>
      </c>
      <c r="CE20" s="47" t="str">
        <f t="shared" si="38"/>
        <v/>
      </c>
      <c r="CF20" s="47" t="str">
        <f t="shared" si="39"/>
        <v/>
      </c>
      <c r="CG20" s="47" t="str">
        <f t="shared" si="40"/>
        <v/>
      </c>
      <c r="CH20" s="47" t="str">
        <f t="shared" si="41"/>
        <v/>
      </c>
      <c r="CI20" s="47" t="str">
        <f t="shared" si="42"/>
        <v/>
      </c>
      <c r="CJ20" s="47" t="str">
        <f t="shared" si="43"/>
        <v/>
      </c>
      <c r="CK20" s="47" t="str">
        <f t="shared" si="44"/>
        <v/>
      </c>
      <c r="CL20" s="47" t="str">
        <f t="shared" si="45"/>
        <v/>
      </c>
    </row>
    <row r="21" spans="1:90" ht="12.75">
      <c r="A21" s="11" t="str">
        <f>'Gene Table'!C20</f>
        <v>BC008403</v>
      </c>
      <c r="B21" s="11" t="s">
        <v>75</v>
      </c>
      <c r="C21" s="12" t="str">
        <f>IF('Test Sample Data'!C20="","",IF(SUM('Test Sample Data'!C$3:C$98)&gt;10,IF(AND(ISNUMBER('Test Sample Data'!C20),'Test Sample Data'!C20&lt;35,'Test Sample Data'!C20&gt;0),'Test Sample Data'!C20,35),""))</f>
        <v/>
      </c>
      <c r="D21" s="12" t="str">
        <f>IF('Test Sample Data'!D20="","",IF(SUM('Test Sample Data'!D$3:D$98)&gt;10,IF(AND(ISNUMBER('Test Sample Data'!D20),'Test Sample Data'!D20&lt;35,'Test Sample Data'!D20&gt;0),'Test Sample Data'!D20,35),""))</f>
        <v/>
      </c>
      <c r="E21" s="12" t="str">
        <f>IF('Test Sample Data'!E20="","",IF(SUM('Test Sample Data'!E$3:E$98)&gt;10,IF(AND(ISNUMBER('Test Sample Data'!E20),'Test Sample Data'!E20&lt;35,'Test Sample Data'!E20&gt;0),'Test Sample Data'!E20,35),""))</f>
        <v/>
      </c>
      <c r="F21" s="12" t="str">
        <f>IF('Test Sample Data'!F20="","",IF(SUM('Test Sample Data'!F$3:F$98)&gt;10,IF(AND(ISNUMBER('Test Sample Data'!F20),'Test Sample Data'!F20&lt;35,'Test Sample Data'!F20&gt;0),'Test Sample Data'!F20,35),""))</f>
        <v/>
      </c>
      <c r="G21" s="12" t="str">
        <f>IF('Test Sample Data'!G20="","",IF(SUM('Test Sample Data'!G$3:G$98)&gt;10,IF(AND(ISNUMBER('Test Sample Data'!G20),'Test Sample Data'!G20&lt;35,'Test Sample Data'!G20&gt;0),'Test Sample Data'!G20,35),""))</f>
        <v/>
      </c>
      <c r="H21" s="12" t="str">
        <f>IF('Test Sample Data'!H20="","",IF(SUM('Test Sample Data'!H$3:H$98)&gt;10,IF(AND(ISNUMBER('Test Sample Data'!H20),'Test Sample Data'!H20&lt;35,'Test Sample Data'!H20&gt;0),'Test Sample Data'!H20,35),""))</f>
        <v/>
      </c>
      <c r="I21" s="12" t="str">
        <f>IF('Test Sample Data'!I20="","",IF(SUM('Test Sample Data'!I$3:I$98)&gt;10,IF(AND(ISNUMBER('Test Sample Data'!I20),'Test Sample Data'!I20&lt;35,'Test Sample Data'!I20&gt;0),'Test Sample Data'!I20,35),""))</f>
        <v/>
      </c>
      <c r="J21" s="12" t="str">
        <f>IF('Test Sample Data'!J20="","",IF(SUM('Test Sample Data'!J$3:J$98)&gt;10,IF(AND(ISNUMBER('Test Sample Data'!J20),'Test Sample Data'!J20&lt;35,'Test Sample Data'!J20&gt;0),'Test Sample Data'!J20,35),""))</f>
        <v/>
      </c>
      <c r="K21" s="12" t="str">
        <f>IF('Test Sample Data'!K20="","",IF(SUM('Test Sample Data'!K$3:K$98)&gt;10,IF(AND(ISNUMBER('Test Sample Data'!K20),'Test Sample Data'!K20&lt;35,'Test Sample Data'!K20&gt;0),'Test Sample Data'!K20,35),""))</f>
        <v/>
      </c>
      <c r="L21" s="12" t="str">
        <f>IF('Test Sample Data'!L20="","",IF(SUM('Test Sample Data'!L$3:L$98)&gt;10,IF(AND(ISNUMBER('Test Sample Data'!L20),'Test Sample Data'!L20&lt;35,'Test Sample Data'!L20&gt;0),'Test Sample Data'!L20,35),""))</f>
        <v/>
      </c>
      <c r="M21" s="12" t="str">
        <f>'Gene Table'!C20</f>
        <v>BC008403</v>
      </c>
      <c r="N21" s="12" t="s">
        <v>75</v>
      </c>
      <c r="O21" s="12" t="str">
        <f>IF('Control Sample Data'!C20="","",IF(SUM('Control Sample Data'!C$3:C$98)&gt;10,IF(AND(ISNUMBER('Control Sample Data'!C20),'Control Sample Data'!C20&lt;35,'Control Sample Data'!C20&gt;0),'Control Sample Data'!C20,35),""))</f>
        <v/>
      </c>
      <c r="P21" s="12" t="str">
        <f>IF('Control Sample Data'!D20="","",IF(SUM('Control Sample Data'!D$3:D$98)&gt;10,IF(AND(ISNUMBER('Control Sample Data'!D20),'Control Sample Data'!D20&lt;35,'Control Sample Data'!D20&gt;0),'Control Sample Data'!D20,35),""))</f>
        <v/>
      </c>
      <c r="Q21" s="12" t="str">
        <f>IF('Control Sample Data'!E20="","",IF(SUM('Control Sample Data'!E$3:E$98)&gt;10,IF(AND(ISNUMBER('Control Sample Data'!E20),'Control Sample Data'!E20&lt;35,'Control Sample Data'!E20&gt;0),'Control Sample Data'!E20,35),""))</f>
        <v/>
      </c>
      <c r="R21" s="12" t="str">
        <f>IF('Control Sample Data'!F20="","",IF(SUM('Control Sample Data'!F$3:F$98)&gt;10,IF(AND(ISNUMBER('Control Sample Data'!F20),'Control Sample Data'!F20&lt;35,'Control Sample Data'!F20&gt;0),'Control Sample Data'!F20,35),""))</f>
        <v/>
      </c>
      <c r="S21" s="12" t="str">
        <f>IF('Control Sample Data'!G20="","",IF(SUM('Control Sample Data'!G$3:G$98)&gt;10,IF(AND(ISNUMBER('Control Sample Data'!G20),'Control Sample Data'!G20&lt;35,'Control Sample Data'!G20&gt;0),'Control Sample Data'!G20,35),""))</f>
        <v/>
      </c>
      <c r="T21" s="12" t="str">
        <f>IF('Control Sample Data'!H20="","",IF(SUM('Control Sample Data'!H$3:H$98)&gt;10,IF(AND(ISNUMBER('Control Sample Data'!H20),'Control Sample Data'!H20&lt;35,'Control Sample Data'!H20&gt;0),'Control Sample Data'!H20,35),""))</f>
        <v/>
      </c>
      <c r="U21" s="12" t="str">
        <f>IF('Control Sample Data'!I20="","",IF(SUM('Control Sample Data'!I$3:I$98)&gt;10,IF(AND(ISNUMBER('Control Sample Data'!I20),'Control Sample Data'!I20&lt;35,'Control Sample Data'!I20&gt;0),'Control Sample Data'!I20,35),""))</f>
        <v/>
      </c>
      <c r="V21" s="12" t="str">
        <f>IF('Control Sample Data'!J20="","",IF(SUM('Control Sample Data'!J$3:J$98)&gt;10,IF(AND(ISNUMBER('Control Sample Data'!J20),'Control Sample Data'!J20&lt;35,'Control Sample Data'!J20&gt;0),'Control Sample Data'!J20,35),""))</f>
        <v/>
      </c>
      <c r="W21" s="12" t="str">
        <f>IF('Control Sample Data'!K20="","",IF(SUM('Control Sample Data'!K$3:K$98)&gt;10,IF(AND(ISNUMBER('Control Sample Data'!K20),'Control Sample Data'!K20&lt;35,'Control Sample Data'!K20&gt;0),'Control Sample Data'!K20,35),""))</f>
        <v/>
      </c>
      <c r="X21" s="12" t="str">
        <f>IF('Control Sample Data'!L20="","",IF(SUM('Control Sample Data'!L$3:L$98)&gt;10,IF(AND(ISNUMBER('Control Sample Data'!L20),'Control Sample Data'!L20&lt;35,'Control Sample Data'!L20&gt;0),'Control Sample Data'!L20,35),""))</f>
        <v/>
      </c>
      <c r="Y21" s="24" t="str">
        <f>IF(ISERROR(VLOOKUP('Choose Housekeeping Genes'!$A20,Calculations!$A$4:$L$99,3,0)),"",VLOOKUP('Choose Housekeeping Genes'!$A20,Calculations!$A$4:$L$99,3,0))</f>
        <v/>
      </c>
      <c r="Z21" s="25" t="str">
        <f>IF(ISERROR(VLOOKUP('Choose Housekeeping Genes'!$A20,Calculations!$A$4:$L$99,4,0)),"",VLOOKUP('Choose Housekeeping Genes'!$A20,Calculations!$A$4:$L$99,4,0))</f>
        <v/>
      </c>
      <c r="AA21" s="25" t="str">
        <f>IF(ISERROR(VLOOKUP('Choose Housekeeping Genes'!$A20,Calculations!$A$4:$L$99,5,0)),"",VLOOKUP('Choose Housekeeping Genes'!$A20,Calculations!$A$4:$L$99,5,0))</f>
        <v/>
      </c>
      <c r="AB21" s="25" t="str">
        <f>IF(ISERROR(VLOOKUP('Choose Housekeeping Genes'!$A20,Calculations!$A$4:$L$99,6,0)),"",VLOOKUP('Choose Housekeeping Genes'!$A20,Calculations!$A$4:$L$99,6,0))</f>
        <v/>
      </c>
      <c r="AC21" s="25" t="str">
        <f>IF(ISERROR(VLOOKUP('Choose Housekeeping Genes'!$A20,Calculations!$A$4:$L$99,7,0)),"",VLOOKUP('Choose Housekeeping Genes'!$A20,Calculations!$A$4:$L$99,7,0))</f>
        <v/>
      </c>
      <c r="AD21" s="25" t="str">
        <f>IF(ISERROR(VLOOKUP('Choose Housekeeping Genes'!$A20,Calculations!$A$4:$L$99,8,0)),"",VLOOKUP('Choose Housekeeping Genes'!$A20,Calculations!$A$4:$L$99,8,0))</f>
        <v/>
      </c>
      <c r="AE21" s="25" t="str">
        <f>IF(ISERROR(VLOOKUP('Choose Housekeeping Genes'!$A20,Calculations!$A$4:$L$99,9,0)),"",VLOOKUP('Choose Housekeeping Genes'!$A20,Calculations!$A$4:$L$99,9,0))</f>
        <v/>
      </c>
      <c r="AF21" s="25" t="str">
        <f>IF(ISERROR(VLOOKUP('Choose Housekeeping Genes'!$A20,Calculations!$A$4:$L$99,10,0)),"",VLOOKUP('Choose Housekeeping Genes'!$A20,Calculations!$A$4:$L$99,10,0))</f>
        <v/>
      </c>
      <c r="AG21" s="25" t="str">
        <f>IF(ISERROR(VLOOKUP('Choose Housekeeping Genes'!$A20,Calculations!$A$4:$L$99,11,0)),"",VLOOKUP('Choose Housekeeping Genes'!$A20,Calculations!$A$4:$L$99,11,0))</f>
        <v/>
      </c>
      <c r="AH21" s="37" t="str">
        <f>IF(ISERROR(VLOOKUP('Choose Housekeeping Genes'!$A20,Calculations!$A$4:$M$99,12,0)),"",VLOOKUP('Choose Housekeeping Genes'!$A20,Calculations!$A$4:$M$99,12,0))</f>
        <v/>
      </c>
      <c r="AI21" s="24" t="str">
        <f>IF(ISERROR(VLOOKUP('Choose Housekeeping Genes'!$A20,Calculations!$A$4:$AA$99,15,0)),"",VLOOKUP('Choose Housekeeping Genes'!$A20,Calculations!$A$4:$AA$99,15,0))</f>
        <v/>
      </c>
      <c r="AJ21" s="25" t="str">
        <f>IF(ISERROR(VLOOKUP('Choose Housekeeping Genes'!$A20,Calculations!$A$4:$AA$99,16,0)),"",VLOOKUP('Choose Housekeeping Genes'!$A20,Calculations!$A$4:$AA$99,16,0))</f>
        <v/>
      </c>
      <c r="AK21" s="25" t="str">
        <f>IF(ISERROR(VLOOKUP('Choose Housekeeping Genes'!$A20,Calculations!$A$4:$AA$99,17,0)),"",VLOOKUP('Choose Housekeeping Genes'!$A20,Calculations!$A$4:$AA$99,17,0))</f>
        <v/>
      </c>
      <c r="AL21" s="25" t="str">
        <f>IF(ISERROR(VLOOKUP('Choose Housekeeping Genes'!$A20,Calculations!$A$4:$AA$99,18,0)),"",VLOOKUP('Choose Housekeeping Genes'!$A20,Calculations!$A$4:$AA$99,18,0))</f>
        <v/>
      </c>
      <c r="AM21" s="25" t="str">
        <f>IF(ISERROR(VLOOKUP('Choose Housekeeping Genes'!$A20,Calculations!$A$4:$AA$99,19,0)),"",VLOOKUP('Choose Housekeeping Genes'!$A20,Calculations!$A$4:$AA$99,19,0))</f>
        <v/>
      </c>
      <c r="AN21" s="25" t="str">
        <f>IF(ISERROR(VLOOKUP('Choose Housekeeping Genes'!$A20,Calculations!$A$4:$AA$99,20,0)),"",VLOOKUP('Choose Housekeeping Genes'!$A20,Calculations!$A$4:$AA$99,20,0))</f>
        <v/>
      </c>
      <c r="AO21" s="25" t="str">
        <f>IF(ISERROR(VLOOKUP('Choose Housekeeping Genes'!$A20,Calculations!$A$4:$AA$99,21,0)),"",VLOOKUP('Choose Housekeeping Genes'!$A20,Calculations!$A$4:$AA$99,21,0))</f>
        <v/>
      </c>
      <c r="AP21" s="25" t="str">
        <f>IF(ISERROR(VLOOKUP('Choose Housekeeping Genes'!$A20,Calculations!$A$4:$AA$99,22,0)),"",VLOOKUP('Choose Housekeeping Genes'!$A20,Calculations!$A$4:$AA$99,22,0))</f>
        <v/>
      </c>
      <c r="AQ21" s="25" t="str">
        <f>IF(ISERROR(VLOOKUP('Choose Housekeeping Genes'!$A20,Calculations!$A$4:$AA$99,23,0)),"",VLOOKUP('Choose Housekeeping Genes'!$A20,Calculations!$A$4:$AA$99,23,0))</f>
        <v/>
      </c>
      <c r="AR21" s="37" t="str">
        <f>IF(ISERROR(VLOOKUP('Choose Housekeeping Genes'!$A20,Calculations!$A$4:$AA$99,24,0)),"",VLOOKUP('Choose Housekeeping Genes'!$A20,Calculations!$A$4:$AA$99,24,0))</f>
        <v/>
      </c>
      <c r="AS21" s="43" t="str">
        <f t="shared" si="21"/>
        <v>BC008403</v>
      </c>
      <c r="AT21" s="44" t="s">
        <v>75</v>
      </c>
      <c r="AU21" s="12" t="str">
        <f t="shared" si="22"/>
        <v/>
      </c>
      <c r="AV21" s="12" t="str">
        <f t="shared" si="0"/>
        <v/>
      </c>
      <c r="AW21" s="12" t="str">
        <f t="shared" si="1"/>
        <v/>
      </c>
      <c r="AX21" s="12" t="str">
        <f t="shared" si="2"/>
        <v/>
      </c>
      <c r="AY21" s="12" t="str">
        <f t="shared" si="3"/>
        <v/>
      </c>
      <c r="AZ21" s="12" t="str">
        <f t="shared" si="4"/>
        <v/>
      </c>
      <c r="BA21" s="12" t="str">
        <f t="shared" si="5"/>
        <v/>
      </c>
      <c r="BB21" s="12" t="str">
        <f t="shared" si="6"/>
        <v/>
      </c>
      <c r="BC21" s="12" t="str">
        <f t="shared" si="7"/>
        <v/>
      </c>
      <c r="BD21" s="12" t="str">
        <f t="shared" si="8"/>
        <v/>
      </c>
      <c r="BE21" s="12" t="str">
        <f t="shared" si="9"/>
        <v/>
      </c>
      <c r="BF21" s="12" t="str">
        <f t="shared" si="10"/>
        <v/>
      </c>
      <c r="BG21" s="12" t="str">
        <f t="shared" si="11"/>
        <v/>
      </c>
      <c r="BH21" s="12" t="str">
        <f t="shared" si="12"/>
        <v/>
      </c>
      <c r="BI21" s="12" t="str">
        <f t="shared" si="13"/>
        <v/>
      </c>
      <c r="BJ21" s="12" t="str">
        <f t="shared" si="14"/>
        <v/>
      </c>
      <c r="BK21" s="12" t="str">
        <f t="shared" si="15"/>
        <v/>
      </c>
      <c r="BL21" s="12" t="str">
        <f t="shared" si="16"/>
        <v/>
      </c>
      <c r="BM21" s="12" t="str">
        <f t="shared" si="17"/>
        <v/>
      </c>
      <c r="BN21" s="12" t="str">
        <f t="shared" si="18"/>
        <v/>
      </c>
      <c r="BO21" s="46" t="str">
        <f t="shared" si="23"/>
        <v>N/A</v>
      </c>
      <c r="BP21" s="46" t="str">
        <f t="shared" si="24"/>
        <v>N/A</v>
      </c>
      <c r="BQ21" s="43" t="str">
        <f t="shared" si="25"/>
        <v>BC008403</v>
      </c>
      <c r="BR21" s="44" t="s">
        <v>415</v>
      </c>
      <c r="BS21" s="47" t="str">
        <f t="shared" si="26"/>
        <v/>
      </c>
      <c r="BT21" s="47" t="str">
        <f t="shared" si="27"/>
        <v/>
      </c>
      <c r="BU21" s="47" t="str">
        <f t="shared" si="28"/>
        <v/>
      </c>
      <c r="BV21" s="47" t="str">
        <f t="shared" si="29"/>
        <v/>
      </c>
      <c r="BW21" s="47" t="str">
        <f t="shared" si="30"/>
        <v/>
      </c>
      <c r="BX21" s="47" t="str">
        <f t="shared" si="31"/>
        <v/>
      </c>
      <c r="BY21" s="47" t="str">
        <f t="shared" si="32"/>
        <v/>
      </c>
      <c r="BZ21" s="47" t="str">
        <f t="shared" si="33"/>
        <v/>
      </c>
      <c r="CA21" s="47" t="str">
        <f t="shared" si="34"/>
        <v/>
      </c>
      <c r="CB21" s="47" t="str">
        <f t="shared" si="35"/>
        <v/>
      </c>
      <c r="CC21" s="47" t="str">
        <f t="shared" si="36"/>
        <v/>
      </c>
      <c r="CD21" s="47" t="str">
        <f t="shared" si="37"/>
        <v/>
      </c>
      <c r="CE21" s="47" t="str">
        <f t="shared" si="38"/>
        <v/>
      </c>
      <c r="CF21" s="47" t="str">
        <f t="shared" si="39"/>
        <v/>
      </c>
      <c r="CG21" s="47" t="str">
        <f t="shared" si="40"/>
        <v/>
      </c>
      <c r="CH21" s="47" t="str">
        <f t="shared" si="41"/>
        <v/>
      </c>
      <c r="CI21" s="47" t="str">
        <f t="shared" si="42"/>
        <v/>
      </c>
      <c r="CJ21" s="47" t="str">
        <f t="shared" si="43"/>
        <v/>
      </c>
      <c r="CK21" s="47" t="str">
        <f t="shared" si="44"/>
        <v/>
      </c>
      <c r="CL21" s="47" t="str">
        <f t="shared" si="45"/>
        <v/>
      </c>
    </row>
    <row r="22" spans="1:90" ht="12.75">
      <c r="A22" s="11" t="str">
        <f>'Gene Table'!C21</f>
        <v>NM_001785</v>
      </c>
      <c r="B22" s="11" t="s">
        <v>79</v>
      </c>
      <c r="C22" s="12" t="str">
        <f>IF('Test Sample Data'!C21="","",IF(SUM('Test Sample Data'!C$3:C$98)&gt;10,IF(AND(ISNUMBER('Test Sample Data'!C21),'Test Sample Data'!C21&lt;35,'Test Sample Data'!C21&gt;0),'Test Sample Data'!C21,35),""))</f>
        <v/>
      </c>
      <c r="D22" s="12" t="str">
        <f>IF('Test Sample Data'!D21="","",IF(SUM('Test Sample Data'!D$3:D$98)&gt;10,IF(AND(ISNUMBER('Test Sample Data'!D21),'Test Sample Data'!D21&lt;35,'Test Sample Data'!D21&gt;0),'Test Sample Data'!D21,35),""))</f>
        <v/>
      </c>
      <c r="E22" s="12" t="str">
        <f>IF('Test Sample Data'!E21="","",IF(SUM('Test Sample Data'!E$3:E$98)&gt;10,IF(AND(ISNUMBER('Test Sample Data'!E21),'Test Sample Data'!E21&lt;35,'Test Sample Data'!E21&gt;0),'Test Sample Data'!E21,35),""))</f>
        <v/>
      </c>
      <c r="F22" s="12" t="str">
        <f>IF('Test Sample Data'!F21="","",IF(SUM('Test Sample Data'!F$3:F$98)&gt;10,IF(AND(ISNUMBER('Test Sample Data'!F21),'Test Sample Data'!F21&lt;35,'Test Sample Data'!F21&gt;0),'Test Sample Data'!F21,35),""))</f>
        <v/>
      </c>
      <c r="G22" s="12" t="str">
        <f>IF('Test Sample Data'!G21="","",IF(SUM('Test Sample Data'!G$3:G$98)&gt;10,IF(AND(ISNUMBER('Test Sample Data'!G21),'Test Sample Data'!G21&lt;35,'Test Sample Data'!G21&gt;0),'Test Sample Data'!G21,35),""))</f>
        <v/>
      </c>
      <c r="H22" s="12" t="str">
        <f>IF('Test Sample Data'!H21="","",IF(SUM('Test Sample Data'!H$3:H$98)&gt;10,IF(AND(ISNUMBER('Test Sample Data'!H21),'Test Sample Data'!H21&lt;35,'Test Sample Data'!H21&gt;0),'Test Sample Data'!H21,35),""))</f>
        <v/>
      </c>
      <c r="I22" s="12" t="str">
        <f>IF('Test Sample Data'!I21="","",IF(SUM('Test Sample Data'!I$3:I$98)&gt;10,IF(AND(ISNUMBER('Test Sample Data'!I21),'Test Sample Data'!I21&lt;35,'Test Sample Data'!I21&gt;0),'Test Sample Data'!I21,35),""))</f>
        <v/>
      </c>
      <c r="J22" s="12" t="str">
        <f>IF('Test Sample Data'!J21="","",IF(SUM('Test Sample Data'!J$3:J$98)&gt;10,IF(AND(ISNUMBER('Test Sample Data'!J21),'Test Sample Data'!J21&lt;35,'Test Sample Data'!J21&gt;0),'Test Sample Data'!J21,35),""))</f>
        <v/>
      </c>
      <c r="K22" s="12" t="str">
        <f>IF('Test Sample Data'!K21="","",IF(SUM('Test Sample Data'!K$3:K$98)&gt;10,IF(AND(ISNUMBER('Test Sample Data'!K21),'Test Sample Data'!K21&lt;35,'Test Sample Data'!K21&gt;0),'Test Sample Data'!K21,35),""))</f>
        <v/>
      </c>
      <c r="L22" s="12" t="str">
        <f>IF('Test Sample Data'!L21="","",IF(SUM('Test Sample Data'!L$3:L$98)&gt;10,IF(AND(ISNUMBER('Test Sample Data'!L21),'Test Sample Data'!L21&lt;35,'Test Sample Data'!L21&gt;0),'Test Sample Data'!L21,35),""))</f>
        <v/>
      </c>
      <c r="M22" s="12" t="str">
        <f>'Gene Table'!C21</f>
        <v>NM_001785</v>
      </c>
      <c r="N22" s="12" t="s">
        <v>79</v>
      </c>
      <c r="O22" s="12" t="str">
        <f>IF('Control Sample Data'!C21="","",IF(SUM('Control Sample Data'!C$3:C$98)&gt;10,IF(AND(ISNUMBER('Control Sample Data'!C21),'Control Sample Data'!C21&lt;35,'Control Sample Data'!C21&gt;0),'Control Sample Data'!C21,35),""))</f>
        <v/>
      </c>
      <c r="P22" s="12" t="str">
        <f>IF('Control Sample Data'!D21="","",IF(SUM('Control Sample Data'!D$3:D$98)&gt;10,IF(AND(ISNUMBER('Control Sample Data'!D21),'Control Sample Data'!D21&lt;35,'Control Sample Data'!D21&gt;0),'Control Sample Data'!D21,35),""))</f>
        <v/>
      </c>
      <c r="Q22" s="12" t="str">
        <f>IF('Control Sample Data'!E21="","",IF(SUM('Control Sample Data'!E$3:E$98)&gt;10,IF(AND(ISNUMBER('Control Sample Data'!E21),'Control Sample Data'!E21&lt;35,'Control Sample Data'!E21&gt;0),'Control Sample Data'!E21,35),""))</f>
        <v/>
      </c>
      <c r="R22" s="12" t="str">
        <f>IF('Control Sample Data'!F21="","",IF(SUM('Control Sample Data'!F$3:F$98)&gt;10,IF(AND(ISNUMBER('Control Sample Data'!F21),'Control Sample Data'!F21&lt;35,'Control Sample Data'!F21&gt;0),'Control Sample Data'!F21,35),""))</f>
        <v/>
      </c>
      <c r="S22" s="12" t="str">
        <f>IF('Control Sample Data'!G21="","",IF(SUM('Control Sample Data'!G$3:G$98)&gt;10,IF(AND(ISNUMBER('Control Sample Data'!G21),'Control Sample Data'!G21&lt;35,'Control Sample Data'!G21&gt;0),'Control Sample Data'!G21,35),""))</f>
        <v/>
      </c>
      <c r="T22" s="12" t="str">
        <f>IF('Control Sample Data'!H21="","",IF(SUM('Control Sample Data'!H$3:H$98)&gt;10,IF(AND(ISNUMBER('Control Sample Data'!H21),'Control Sample Data'!H21&lt;35,'Control Sample Data'!H21&gt;0),'Control Sample Data'!H21,35),""))</f>
        <v/>
      </c>
      <c r="U22" s="12" t="str">
        <f>IF('Control Sample Data'!I21="","",IF(SUM('Control Sample Data'!I$3:I$98)&gt;10,IF(AND(ISNUMBER('Control Sample Data'!I21),'Control Sample Data'!I21&lt;35,'Control Sample Data'!I21&gt;0),'Control Sample Data'!I21,35),""))</f>
        <v/>
      </c>
      <c r="V22" s="12" t="str">
        <f>IF('Control Sample Data'!J21="","",IF(SUM('Control Sample Data'!J$3:J$98)&gt;10,IF(AND(ISNUMBER('Control Sample Data'!J21),'Control Sample Data'!J21&lt;35,'Control Sample Data'!J21&gt;0),'Control Sample Data'!J21,35),""))</f>
        <v/>
      </c>
      <c r="W22" s="12" t="str">
        <f>IF('Control Sample Data'!K21="","",IF(SUM('Control Sample Data'!K$3:K$98)&gt;10,IF(AND(ISNUMBER('Control Sample Data'!K21),'Control Sample Data'!K21&lt;35,'Control Sample Data'!K21&gt;0),'Control Sample Data'!K21,35),""))</f>
        <v/>
      </c>
      <c r="X22" s="12" t="str">
        <f>IF('Control Sample Data'!L21="","",IF(SUM('Control Sample Data'!L$3:L$98)&gt;10,IF(AND(ISNUMBER('Control Sample Data'!L21),'Control Sample Data'!L21&lt;35,'Control Sample Data'!L21&gt;0),'Control Sample Data'!L21,35),""))</f>
        <v/>
      </c>
      <c r="Y22" s="24" t="str">
        <f>IF(ISERROR(VLOOKUP('Choose Housekeeping Genes'!$A21,Calculations!$A$4:$L$99,3,0)),"",VLOOKUP('Choose Housekeeping Genes'!$A21,Calculations!$A$4:$L$99,3,0))</f>
        <v/>
      </c>
      <c r="Z22" s="25" t="str">
        <f>IF(ISERROR(VLOOKUP('Choose Housekeeping Genes'!$A21,Calculations!$A$4:$L$99,4,0)),"",VLOOKUP('Choose Housekeeping Genes'!$A21,Calculations!$A$4:$L$99,4,0))</f>
        <v/>
      </c>
      <c r="AA22" s="25" t="str">
        <f>IF(ISERROR(VLOOKUP('Choose Housekeeping Genes'!$A21,Calculations!$A$4:$L$99,5,0)),"",VLOOKUP('Choose Housekeeping Genes'!$A21,Calculations!$A$4:$L$99,5,0))</f>
        <v/>
      </c>
      <c r="AB22" s="25" t="str">
        <f>IF(ISERROR(VLOOKUP('Choose Housekeeping Genes'!$A21,Calculations!$A$4:$L$99,6,0)),"",VLOOKUP('Choose Housekeeping Genes'!$A21,Calculations!$A$4:$L$99,6,0))</f>
        <v/>
      </c>
      <c r="AC22" s="25" t="str">
        <f>IF(ISERROR(VLOOKUP('Choose Housekeeping Genes'!$A21,Calculations!$A$4:$L$99,7,0)),"",VLOOKUP('Choose Housekeeping Genes'!$A21,Calculations!$A$4:$L$99,7,0))</f>
        <v/>
      </c>
      <c r="AD22" s="25" t="str">
        <f>IF(ISERROR(VLOOKUP('Choose Housekeeping Genes'!$A21,Calculations!$A$4:$L$99,8,0)),"",VLOOKUP('Choose Housekeeping Genes'!$A21,Calculations!$A$4:$L$99,8,0))</f>
        <v/>
      </c>
      <c r="AE22" s="25" t="str">
        <f>IF(ISERROR(VLOOKUP('Choose Housekeeping Genes'!$A21,Calculations!$A$4:$L$99,9,0)),"",VLOOKUP('Choose Housekeeping Genes'!$A21,Calculations!$A$4:$L$99,9,0))</f>
        <v/>
      </c>
      <c r="AF22" s="25" t="str">
        <f>IF(ISERROR(VLOOKUP('Choose Housekeeping Genes'!$A21,Calculations!$A$4:$L$99,10,0)),"",VLOOKUP('Choose Housekeeping Genes'!$A21,Calculations!$A$4:$L$99,10,0))</f>
        <v/>
      </c>
      <c r="AG22" s="25" t="str">
        <f>IF(ISERROR(VLOOKUP('Choose Housekeeping Genes'!$A21,Calculations!$A$4:$L$99,11,0)),"",VLOOKUP('Choose Housekeeping Genes'!$A21,Calculations!$A$4:$L$99,11,0))</f>
        <v/>
      </c>
      <c r="AH22" s="37" t="str">
        <f>IF(ISERROR(VLOOKUP('Choose Housekeeping Genes'!$A21,Calculations!$A$4:$M$99,12,0)),"",VLOOKUP('Choose Housekeeping Genes'!$A21,Calculations!$A$4:$M$99,12,0))</f>
        <v/>
      </c>
      <c r="AI22" s="24" t="str">
        <f>IF(ISERROR(VLOOKUP('Choose Housekeeping Genes'!$A21,Calculations!$A$4:$AA$99,15,0)),"",VLOOKUP('Choose Housekeeping Genes'!$A21,Calculations!$A$4:$AA$99,15,0))</f>
        <v/>
      </c>
      <c r="AJ22" s="25" t="str">
        <f>IF(ISERROR(VLOOKUP('Choose Housekeeping Genes'!$A21,Calculations!$A$4:$AA$99,16,0)),"",VLOOKUP('Choose Housekeeping Genes'!$A21,Calculations!$A$4:$AA$99,16,0))</f>
        <v/>
      </c>
      <c r="AK22" s="25" t="str">
        <f>IF(ISERROR(VLOOKUP('Choose Housekeeping Genes'!$A21,Calculations!$A$4:$AA$99,17,0)),"",VLOOKUP('Choose Housekeeping Genes'!$A21,Calculations!$A$4:$AA$99,17,0))</f>
        <v/>
      </c>
      <c r="AL22" s="25" t="str">
        <f>IF(ISERROR(VLOOKUP('Choose Housekeeping Genes'!$A21,Calculations!$A$4:$AA$99,18,0)),"",VLOOKUP('Choose Housekeeping Genes'!$A21,Calculations!$A$4:$AA$99,18,0))</f>
        <v/>
      </c>
      <c r="AM22" s="25" t="str">
        <f>IF(ISERROR(VLOOKUP('Choose Housekeeping Genes'!$A21,Calculations!$A$4:$AA$99,19,0)),"",VLOOKUP('Choose Housekeeping Genes'!$A21,Calculations!$A$4:$AA$99,19,0))</f>
        <v/>
      </c>
      <c r="AN22" s="25" t="str">
        <f>IF(ISERROR(VLOOKUP('Choose Housekeeping Genes'!$A21,Calculations!$A$4:$AA$99,20,0)),"",VLOOKUP('Choose Housekeeping Genes'!$A21,Calculations!$A$4:$AA$99,20,0))</f>
        <v/>
      </c>
      <c r="AO22" s="25" t="str">
        <f>IF(ISERROR(VLOOKUP('Choose Housekeeping Genes'!$A21,Calculations!$A$4:$AA$99,21,0)),"",VLOOKUP('Choose Housekeeping Genes'!$A21,Calculations!$A$4:$AA$99,21,0))</f>
        <v/>
      </c>
      <c r="AP22" s="25" t="str">
        <f>IF(ISERROR(VLOOKUP('Choose Housekeeping Genes'!$A21,Calculations!$A$4:$AA$99,22,0)),"",VLOOKUP('Choose Housekeeping Genes'!$A21,Calculations!$A$4:$AA$99,22,0))</f>
        <v/>
      </c>
      <c r="AQ22" s="25" t="str">
        <f>IF(ISERROR(VLOOKUP('Choose Housekeeping Genes'!$A21,Calculations!$A$4:$AA$99,23,0)),"",VLOOKUP('Choose Housekeeping Genes'!$A21,Calculations!$A$4:$AA$99,23,0))</f>
        <v/>
      </c>
      <c r="AR22" s="37" t="str">
        <f>IF(ISERROR(VLOOKUP('Choose Housekeeping Genes'!$A21,Calculations!$A$4:$AA$99,24,0)),"",VLOOKUP('Choose Housekeeping Genes'!$A21,Calculations!$A$4:$AA$99,24,0))</f>
        <v/>
      </c>
      <c r="AS22" s="43" t="str">
        <f t="shared" si="21"/>
        <v>NM_001785</v>
      </c>
      <c r="AT22" s="44" t="s">
        <v>79</v>
      </c>
      <c r="AU22" s="12" t="str">
        <f t="shared" si="22"/>
        <v/>
      </c>
      <c r="AV22" s="12" t="str">
        <f t="shared" si="0"/>
        <v/>
      </c>
      <c r="AW22" s="12" t="str">
        <f t="shared" si="1"/>
        <v/>
      </c>
      <c r="AX22" s="12" t="str">
        <f t="shared" si="2"/>
        <v/>
      </c>
      <c r="AY22" s="12" t="str">
        <f t="shared" si="3"/>
        <v/>
      </c>
      <c r="AZ22" s="12" t="str">
        <f t="shared" si="4"/>
        <v/>
      </c>
      <c r="BA22" s="12" t="str">
        <f t="shared" si="5"/>
        <v/>
      </c>
      <c r="BB22" s="12" t="str">
        <f t="shared" si="6"/>
        <v/>
      </c>
      <c r="BC22" s="12" t="str">
        <f t="shared" si="7"/>
        <v/>
      </c>
      <c r="BD22" s="12" t="str">
        <f t="shared" si="8"/>
        <v/>
      </c>
      <c r="BE22" s="12" t="str">
        <f t="shared" si="9"/>
        <v/>
      </c>
      <c r="BF22" s="12" t="str">
        <f t="shared" si="10"/>
        <v/>
      </c>
      <c r="BG22" s="12" t="str">
        <f t="shared" si="11"/>
        <v/>
      </c>
      <c r="BH22" s="12" t="str">
        <f t="shared" si="12"/>
        <v/>
      </c>
      <c r="BI22" s="12" t="str">
        <f t="shared" si="13"/>
        <v/>
      </c>
      <c r="BJ22" s="12" t="str">
        <f t="shared" si="14"/>
        <v/>
      </c>
      <c r="BK22" s="12" t="str">
        <f t="shared" si="15"/>
        <v/>
      </c>
      <c r="BL22" s="12" t="str">
        <f t="shared" si="16"/>
        <v/>
      </c>
      <c r="BM22" s="12" t="str">
        <f t="shared" si="17"/>
        <v/>
      </c>
      <c r="BN22" s="12" t="str">
        <f t="shared" si="18"/>
        <v/>
      </c>
      <c r="BO22" s="46" t="str">
        <f t="shared" si="23"/>
        <v>N/A</v>
      </c>
      <c r="BP22" s="46" t="str">
        <f t="shared" si="24"/>
        <v>N/A</v>
      </c>
      <c r="BQ22" s="43" t="str">
        <f t="shared" si="25"/>
        <v>NM_001785</v>
      </c>
      <c r="BR22" s="44" t="s">
        <v>416</v>
      </c>
      <c r="BS22" s="47" t="str">
        <f t="shared" si="26"/>
        <v/>
      </c>
      <c r="BT22" s="47" t="str">
        <f t="shared" si="27"/>
        <v/>
      </c>
      <c r="BU22" s="47" t="str">
        <f t="shared" si="28"/>
        <v/>
      </c>
      <c r="BV22" s="47" t="str">
        <f t="shared" si="29"/>
        <v/>
      </c>
      <c r="BW22" s="47" t="str">
        <f t="shared" si="30"/>
        <v/>
      </c>
      <c r="BX22" s="47" t="str">
        <f t="shared" si="31"/>
        <v/>
      </c>
      <c r="BY22" s="47" t="str">
        <f t="shared" si="32"/>
        <v/>
      </c>
      <c r="BZ22" s="47" t="str">
        <f t="shared" si="33"/>
        <v/>
      </c>
      <c r="CA22" s="47" t="str">
        <f t="shared" si="34"/>
        <v/>
      </c>
      <c r="CB22" s="47" t="str">
        <f t="shared" si="35"/>
        <v/>
      </c>
      <c r="CC22" s="47" t="str">
        <f t="shared" si="36"/>
        <v/>
      </c>
      <c r="CD22" s="47" t="str">
        <f t="shared" si="37"/>
        <v/>
      </c>
      <c r="CE22" s="47" t="str">
        <f t="shared" si="38"/>
        <v/>
      </c>
      <c r="CF22" s="47" t="str">
        <f t="shared" si="39"/>
        <v/>
      </c>
      <c r="CG22" s="47" t="str">
        <f t="shared" si="40"/>
        <v/>
      </c>
      <c r="CH22" s="47" t="str">
        <f t="shared" si="41"/>
        <v/>
      </c>
      <c r="CI22" s="47" t="str">
        <f t="shared" si="42"/>
        <v/>
      </c>
      <c r="CJ22" s="47" t="str">
        <f t="shared" si="43"/>
        <v/>
      </c>
      <c r="CK22" s="47" t="str">
        <f t="shared" si="44"/>
        <v/>
      </c>
      <c r="CL22" s="47" t="str">
        <f t="shared" si="45"/>
        <v/>
      </c>
    </row>
    <row r="23" spans="1:90" ht="13.5">
      <c r="A23" s="11" t="str">
        <f>'Gene Table'!C22</f>
        <v>NM_003921</v>
      </c>
      <c r="B23" s="11" t="s">
        <v>83</v>
      </c>
      <c r="C23" s="12" t="str">
        <f>IF('Test Sample Data'!C22="","",IF(SUM('Test Sample Data'!C$3:C$98)&gt;10,IF(AND(ISNUMBER('Test Sample Data'!C22),'Test Sample Data'!C22&lt;35,'Test Sample Data'!C22&gt;0),'Test Sample Data'!C22,35),""))</f>
        <v/>
      </c>
      <c r="D23" s="12" t="str">
        <f>IF('Test Sample Data'!D22="","",IF(SUM('Test Sample Data'!D$3:D$98)&gt;10,IF(AND(ISNUMBER('Test Sample Data'!D22),'Test Sample Data'!D22&lt;35,'Test Sample Data'!D22&gt;0),'Test Sample Data'!D22,35),""))</f>
        <v/>
      </c>
      <c r="E23" s="12" t="str">
        <f>IF('Test Sample Data'!E22="","",IF(SUM('Test Sample Data'!E$3:E$98)&gt;10,IF(AND(ISNUMBER('Test Sample Data'!E22),'Test Sample Data'!E22&lt;35,'Test Sample Data'!E22&gt;0),'Test Sample Data'!E22,35),""))</f>
        <v/>
      </c>
      <c r="F23" s="12" t="str">
        <f>IF('Test Sample Data'!F22="","",IF(SUM('Test Sample Data'!F$3:F$98)&gt;10,IF(AND(ISNUMBER('Test Sample Data'!F22),'Test Sample Data'!F22&lt;35,'Test Sample Data'!F22&gt;0),'Test Sample Data'!F22,35),""))</f>
        <v/>
      </c>
      <c r="G23" s="12" t="str">
        <f>IF('Test Sample Data'!G22="","",IF(SUM('Test Sample Data'!G$3:G$98)&gt;10,IF(AND(ISNUMBER('Test Sample Data'!G22),'Test Sample Data'!G22&lt;35,'Test Sample Data'!G22&gt;0),'Test Sample Data'!G22,35),""))</f>
        <v/>
      </c>
      <c r="H23" s="12" t="str">
        <f>IF('Test Sample Data'!H22="","",IF(SUM('Test Sample Data'!H$3:H$98)&gt;10,IF(AND(ISNUMBER('Test Sample Data'!H22),'Test Sample Data'!H22&lt;35,'Test Sample Data'!H22&gt;0),'Test Sample Data'!H22,35),""))</f>
        <v/>
      </c>
      <c r="I23" s="12" t="str">
        <f>IF('Test Sample Data'!I22="","",IF(SUM('Test Sample Data'!I$3:I$98)&gt;10,IF(AND(ISNUMBER('Test Sample Data'!I22),'Test Sample Data'!I22&lt;35,'Test Sample Data'!I22&gt;0),'Test Sample Data'!I22,35),""))</f>
        <v/>
      </c>
      <c r="J23" s="12" t="str">
        <f>IF('Test Sample Data'!J22="","",IF(SUM('Test Sample Data'!J$3:J$98)&gt;10,IF(AND(ISNUMBER('Test Sample Data'!J22),'Test Sample Data'!J22&lt;35,'Test Sample Data'!J22&gt;0),'Test Sample Data'!J22,35),""))</f>
        <v/>
      </c>
      <c r="K23" s="12" t="str">
        <f>IF('Test Sample Data'!K22="","",IF(SUM('Test Sample Data'!K$3:K$98)&gt;10,IF(AND(ISNUMBER('Test Sample Data'!K22),'Test Sample Data'!K22&lt;35,'Test Sample Data'!K22&gt;0),'Test Sample Data'!K22,35),""))</f>
        <v/>
      </c>
      <c r="L23" s="12" t="str">
        <f>IF('Test Sample Data'!L22="","",IF(SUM('Test Sample Data'!L$3:L$98)&gt;10,IF(AND(ISNUMBER('Test Sample Data'!L22),'Test Sample Data'!L22&lt;35,'Test Sample Data'!L22&gt;0),'Test Sample Data'!L22,35),""))</f>
        <v/>
      </c>
      <c r="M23" s="12" t="str">
        <f>'Gene Table'!C22</f>
        <v>NM_003921</v>
      </c>
      <c r="N23" s="12" t="s">
        <v>83</v>
      </c>
      <c r="O23" s="12" t="str">
        <f>IF('Control Sample Data'!C22="","",IF(SUM('Control Sample Data'!C$3:C$98)&gt;10,IF(AND(ISNUMBER('Control Sample Data'!C22),'Control Sample Data'!C22&lt;35,'Control Sample Data'!C22&gt;0),'Control Sample Data'!C22,35),""))</f>
        <v/>
      </c>
      <c r="P23" s="12" t="str">
        <f>IF('Control Sample Data'!D22="","",IF(SUM('Control Sample Data'!D$3:D$98)&gt;10,IF(AND(ISNUMBER('Control Sample Data'!D22),'Control Sample Data'!D22&lt;35,'Control Sample Data'!D22&gt;0),'Control Sample Data'!D22,35),""))</f>
        <v/>
      </c>
      <c r="Q23" s="12" t="str">
        <f>IF('Control Sample Data'!E22="","",IF(SUM('Control Sample Data'!E$3:E$98)&gt;10,IF(AND(ISNUMBER('Control Sample Data'!E22),'Control Sample Data'!E22&lt;35,'Control Sample Data'!E22&gt;0),'Control Sample Data'!E22,35),""))</f>
        <v/>
      </c>
      <c r="R23" s="12" t="str">
        <f>IF('Control Sample Data'!F22="","",IF(SUM('Control Sample Data'!F$3:F$98)&gt;10,IF(AND(ISNUMBER('Control Sample Data'!F22),'Control Sample Data'!F22&lt;35,'Control Sample Data'!F22&gt;0),'Control Sample Data'!F22,35),""))</f>
        <v/>
      </c>
      <c r="S23" s="12" t="str">
        <f>IF('Control Sample Data'!G22="","",IF(SUM('Control Sample Data'!G$3:G$98)&gt;10,IF(AND(ISNUMBER('Control Sample Data'!G22),'Control Sample Data'!G22&lt;35,'Control Sample Data'!G22&gt;0),'Control Sample Data'!G22,35),""))</f>
        <v/>
      </c>
      <c r="T23" s="12" t="str">
        <f>IF('Control Sample Data'!H22="","",IF(SUM('Control Sample Data'!H$3:H$98)&gt;10,IF(AND(ISNUMBER('Control Sample Data'!H22),'Control Sample Data'!H22&lt;35,'Control Sample Data'!H22&gt;0),'Control Sample Data'!H22,35),""))</f>
        <v/>
      </c>
      <c r="U23" s="12" t="str">
        <f>IF('Control Sample Data'!I22="","",IF(SUM('Control Sample Data'!I$3:I$98)&gt;10,IF(AND(ISNUMBER('Control Sample Data'!I22),'Control Sample Data'!I22&lt;35,'Control Sample Data'!I22&gt;0),'Control Sample Data'!I22,35),""))</f>
        <v/>
      </c>
      <c r="V23" s="12" t="str">
        <f>IF('Control Sample Data'!J22="","",IF(SUM('Control Sample Data'!J$3:J$98)&gt;10,IF(AND(ISNUMBER('Control Sample Data'!J22),'Control Sample Data'!J22&lt;35,'Control Sample Data'!J22&gt;0),'Control Sample Data'!J22,35),""))</f>
        <v/>
      </c>
      <c r="W23" s="12" t="str">
        <f>IF('Control Sample Data'!K22="","",IF(SUM('Control Sample Data'!K$3:K$98)&gt;10,IF(AND(ISNUMBER('Control Sample Data'!K22),'Control Sample Data'!K22&lt;35,'Control Sample Data'!K22&gt;0),'Control Sample Data'!K22,35),""))</f>
        <v/>
      </c>
      <c r="X23" s="12" t="str">
        <f>IF('Control Sample Data'!L22="","",IF(SUM('Control Sample Data'!L$3:L$98)&gt;10,IF(AND(ISNUMBER('Control Sample Data'!L22),'Control Sample Data'!L22&lt;35,'Control Sample Data'!L22&gt;0),'Control Sample Data'!L22,35),""))</f>
        <v/>
      </c>
      <c r="Y23" s="26" t="str">
        <f>IF(ISERROR(VLOOKUP('Choose Housekeeping Genes'!$A22,Calculations!$A$4:$L$99,3,0)),"",VLOOKUP('Choose Housekeeping Genes'!$A22,Calculations!$A$4:$L$99,3,0))</f>
        <v/>
      </c>
      <c r="Z23" s="27" t="str">
        <f>IF(ISERROR(VLOOKUP('Choose Housekeeping Genes'!$A22,Calculations!$A$4:$L$99,4,0)),"",VLOOKUP('Choose Housekeeping Genes'!$A22,Calculations!$A$4:$L$99,4,0))</f>
        <v/>
      </c>
      <c r="AA23" s="27" t="str">
        <f>IF(ISERROR(VLOOKUP('Choose Housekeeping Genes'!$A22,Calculations!$A$4:$L$99,5,0)),"",VLOOKUP('Choose Housekeeping Genes'!$A22,Calculations!$A$4:$L$99,5,0))</f>
        <v/>
      </c>
      <c r="AB23" s="27" t="str">
        <f>IF(ISERROR(VLOOKUP('Choose Housekeeping Genes'!$A22,Calculations!$A$4:$L$99,6,0)),"",VLOOKUP('Choose Housekeeping Genes'!$A22,Calculations!$A$4:$L$99,6,0))</f>
        <v/>
      </c>
      <c r="AC23" s="27" t="str">
        <f>IF(ISERROR(VLOOKUP('Choose Housekeeping Genes'!$A22,Calculations!$A$4:$L$99,7,0)),"",VLOOKUP('Choose Housekeeping Genes'!$A22,Calculations!$A$4:$L$99,7,0))</f>
        <v/>
      </c>
      <c r="AD23" s="27" t="str">
        <f>IF(ISERROR(VLOOKUP('Choose Housekeeping Genes'!$A22,Calculations!$A$4:$L$99,8,0)),"",VLOOKUP('Choose Housekeeping Genes'!$A22,Calculations!$A$4:$L$99,8,0))</f>
        <v/>
      </c>
      <c r="AE23" s="27" t="str">
        <f>IF(ISERROR(VLOOKUP('Choose Housekeeping Genes'!$A22,Calculations!$A$4:$L$99,9,0)),"",VLOOKUP('Choose Housekeeping Genes'!$A22,Calculations!$A$4:$L$99,9,0))</f>
        <v/>
      </c>
      <c r="AF23" s="27" t="str">
        <f>IF(ISERROR(VLOOKUP('Choose Housekeeping Genes'!$A22,Calculations!$A$4:$L$99,10,0)),"",VLOOKUP('Choose Housekeeping Genes'!$A22,Calculations!$A$4:$L$99,10,0))</f>
        <v/>
      </c>
      <c r="AG23" s="27" t="str">
        <f>IF(ISERROR(VLOOKUP('Choose Housekeeping Genes'!$A22,Calculations!$A$4:$L$99,11,0)),"",VLOOKUP('Choose Housekeeping Genes'!$A22,Calculations!$A$4:$L$99,11,0))</f>
        <v/>
      </c>
      <c r="AH23" s="38" t="str">
        <f>IF(ISERROR(VLOOKUP('Choose Housekeeping Genes'!$A22,Calculations!$A$4:$M$99,12,0)),"",VLOOKUP('Choose Housekeeping Genes'!$A22,Calculations!$A$4:$M$99,12,0))</f>
        <v/>
      </c>
      <c r="AI23" s="26" t="str">
        <f>IF(ISERROR(VLOOKUP('Choose Housekeeping Genes'!$A22,Calculations!$A$4:$AA$99,15,0)),"",VLOOKUP('Choose Housekeeping Genes'!$A22,Calculations!$A$4:$AA$99,15,0))</f>
        <v/>
      </c>
      <c r="AJ23" s="27" t="str">
        <f>IF(ISERROR(VLOOKUP('Choose Housekeeping Genes'!$A22,Calculations!$A$4:$AA$99,16,0)),"",VLOOKUP('Choose Housekeeping Genes'!$A22,Calculations!$A$4:$AA$99,16,0))</f>
        <v/>
      </c>
      <c r="AK23" s="27" t="str">
        <f>IF(ISERROR(VLOOKUP('Choose Housekeeping Genes'!$A22,Calculations!$A$4:$AA$99,17,0)),"",VLOOKUP('Choose Housekeeping Genes'!$A22,Calculations!$A$4:$AA$99,17,0))</f>
        <v/>
      </c>
      <c r="AL23" s="27" t="str">
        <f>IF(ISERROR(VLOOKUP('Choose Housekeeping Genes'!$A22,Calculations!$A$4:$AA$99,18,0)),"",VLOOKUP('Choose Housekeeping Genes'!$A22,Calculations!$A$4:$AA$99,18,0))</f>
        <v/>
      </c>
      <c r="AM23" s="27" t="str">
        <f>IF(ISERROR(VLOOKUP('Choose Housekeeping Genes'!$A22,Calculations!$A$4:$AA$99,19,0)),"",VLOOKUP('Choose Housekeeping Genes'!$A22,Calculations!$A$4:$AA$99,19,0))</f>
        <v/>
      </c>
      <c r="AN23" s="27" t="str">
        <f>IF(ISERROR(VLOOKUP('Choose Housekeeping Genes'!$A22,Calculations!$A$4:$AA$99,20,0)),"",VLOOKUP('Choose Housekeeping Genes'!$A22,Calculations!$A$4:$AA$99,20,0))</f>
        <v/>
      </c>
      <c r="AO23" s="25" t="str">
        <f>IF(ISERROR(VLOOKUP('Choose Housekeeping Genes'!$A22,Calculations!$A$4:$AA$99,21,0)),"",VLOOKUP('Choose Housekeeping Genes'!$A22,Calculations!$A$4:$AA$99,21,0))</f>
        <v/>
      </c>
      <c r="AP23" s="25" t="str">
        <f>IF(ISERROR(VLOOKUP('Choose Housekeeping Genes'!$A22,Calculations!$A$4:$AA$99,22,0)),"",VLOOKUP('Choose Housekeeping Genes'!$A22,Calculations!$A$4:$AA$99,22,0))</f>
        <v/>
      </c>
      <c r="AQ23" s="25" t="str">
        <f>IF(ISERROR(VLOOKUP('Choose Housekeeping Genes'!$A22,Calculations!$A$4:$AA$99,23,0)),"",VLOOKUP('Choose Housekeeping Genes'!$A22,Calculations!$A$4:$AA$99,23,0))</f>
        <v/>
      </c>
      <c r="AR23" s="37" t="str">
        <f>IF(ISERROR(VLOOKUP('Choose Housekeeping Genes'!$A22,Calculations!$A$4:$AA$99,24,0)),"",VLOOKUP('Choose Housekeeping Genes'!$A22,Calculations!$A$4:$AA$99,24,0))</f>
        <v/>
      </c>
      <c r="AS23" s="43" t="str">
        <f t="shared" si="21"/>
        <v>NM_003921</v>
      </c>
      <c r="AT23" s="44" t="s">
        <v>83</v>
      </c>
      <c r="AU23" s="12" t="str">
        <f t="shared" si="22"/>
        <v/>
      </c>
      <c r="AV23" s="12" t="str">
        <f t="shared" si="0"/>
        <v/>
      </c>
      <c r="AW23" s="12" t="str">
        <f t="shared" si="1"/>
        <v/>
      </c>
      <c r="AX23" s="12" t="str">
        <f t="shared" si="2"/>
        <v/>
      </c>
      <c r="AY23" s="12" t="str">
        <f t="shared" si="3"/>
        <v/>
      </c>
      <c r="AZ23" s="12" t="str">
        <f t="shared" si="4"/>
        <v/>
      </c>
      <c r="BA23" s="12" t="str">
        <f t="shared" si="5"/>
        <v/>
      </c>
      <c r="BB23" s="12" t="str">
        <f t="shared" si="6"/>
        <v/>
      </c>
      <c r="BC23" s="12" t="str">
        <f t="shared" si="7"/>
        <v/>
      </c>
      <c r="BD23" s="12" t="str">
        <f t="shared" si="8"/>
        <v/>
      </c>
      <c r="BE23" s="12" t="str">
        <f t="shared" si="9"/>
        <v/>
      </c>
      <c r="BF23" s="12" t="str">
        <f t="shared" si="10"/>
        <v/>
      </c>
      <c r="BG23" s="12" t="str">
        <f t="shared" si="11"/>
        <v/>
      </c>
      <c r="BH23" s="12" t="str">
        <f t="shared" si="12"/>
        <v/>
      </c>
      <c r="BI23" s="12" t="str">
        <f t="shared" si="13"/>
        <v/>
      </c>
      <c r="BJ23" s="12" t="str">
        <f t="shared" si="14"/>
        <v/>
      </c>
      <c r="BK23" s="12" t="str">
        <f t="shared" si="15"/>
        <v/>
      </c>
      <c r="BL23" s="12" t="str">
        <f t="shared" si="16"/>
        <v/>
      </c>
      <c r="BM23" s="12" t="str">
        <f t="shared" si="17"/>
        <v/>
      </c>
      <c r="BN23" s="12" t="str">
        <f t="shared" si="18"/>
        <v/>
      </c>
      <c r="BO23" s="46" t="str">
        <f t="shared" si="23"/>
        <v>N/A</v>
      </c>
      <c r="BP23" s="46" t="str">
        <f t="shared" si="24"/>
        <v>N/A</v>
      </c>
      <c r="BQ23" s="43" t="str">
        <f t="shared" si="25"/>
        <v>NM_003921</v>
      </c>
      <c r="BR23" s="44" t="s">
        <v>417</v>
      </c>
      <c r="BS23" s="47" t="str">
        <f t="shared" si="26"/>
        <v/>
      </c>
      <c r="BT23" s="47" t="str">
        <f t="shared" si="27"/>
        <v/>
      </c>
      <c r="BU23" s="47" t="str">
        <f t="shared" si="28"/>
        <v/>
      </c>
      <c r="BV23" s="47" t="str">
        <f t="shared" si="29"/>
        <v/>
      </c>
      <c r="BW23" s="47" t="str">
        <f t="shared" si="30"/>
        <v/>
      </c>
      <c r="BX23" s="47" t="str">
        <f t="shared" si="31"/>
        <v/>
      </c>
      <c r="BY23" s="47" t="str">
        <f t="shared" si="32"/>
        <v/>
      </c>
      <c r="BZ23" s="47" t="str">
        <f t="shared" si="33"/>
        <v/>
      </c>
      <c r="CA23" s="47" t="str">
        <f t="shared" si="34"/>
        <v/>
      </c>
      <c r="CB23" s="47" t="str">
        <f t="shared" si="35"/>
        <v/>
      </c>
      <c r="CC23" s="47" t="str">
        <f t="shared" si="36"/>
        <v/>
      </c>
      <c r="CD23" s="47" t="str">
        <f t="shared" si="37"/>
        <v/>
      </c>
      <c r="CE23" s="47" t="str">
        <f t="shared" si="38"/>
        <v/>
      </c>
      <c r="CF23" s="47" t="str">
        <f t="shared" si="39"/>
        <v/>
      </c>
      <c r="CG23" s="47" t="str">
        <f t="shared" si="40"/>
        <v/>
      </c>
      <c r="CH23" s="47" t="str">
        <f t="shared" si="41"/>
        <v/>
      </c>
      <c r="CI23" s="47" t="str">
        <f t="shared" si="42"/>
        <v/>
      </c>
      <c r="CJ23" s="47" t="str">
        <f t="shared" si="43"/>
        <v/>
      </c>
      <c r="CK23" s="47" t="str">
        <f t="shared" si="44"/>
        <v/>
      </c>
      <c r="CL23" s="47" t="str">
        <f t="shared" si="45"/>
        <v/>
      </c>
    </row>
    <row r="24" spans="1:90" ht="13.5">
      <c r="A24" s="11" t="str">
        <f>'Gene Table'!C23</f>
        <v>NM_030782</v>
      </c>
      <c r="B24" s="11" t="s">
        <v>87</v>
      </c>
      <c r="C24" s="12" t="str">
        <f>IF('Test Sample Data'!C23="","",IF(SUM('Test Sample Data'!C$3:C$98)&gt;10,IF(AND(ISNUMBER('Test Sample Data'!C23),'Test Sample Data'!C23&lt;35,'Test Sample Data'!C23&gt;0),'Test Sample Data'!C23,35),""))</f>
        <v/>
      </c>
      <c r="D24" s="12" t="str">
        <f>IF('Test Sample Data'!D23="","",IF(SUM('Test Sample Data'!D$3:D$98)&gt;10,IF(AND(ISNUMBER('Test Sample Data'!D23),'Test Sample Data'!D23&lt;35,'Test Sample Data'!D23&gt;0),'Test Sample Data'!D23,35),""))</f>
        <v/>
      </c>
      <c r="E24" s="12" t="str">
        <f>IF('Test Sample Data'!E23="","",IF(SUM('Test Sample Data'!E$3:E$98)&gt;10,IF(AND(ISNUMBER('Test Sample Data'!E23),'Test Sample Data'!E23&lt;35,'Test Sample Data'!E23&gt;0),'Test Sample Data'!E23,35),""))</f>
        <v/>
      </c>
      <c r="F24" s="12" t="str">
        <f>IF('Test Sample Data'!F23="","",IF(SUM('Test Sample Data'!F$3:F$98)&gt;10,IF(AND(ISNUMBER('Test Sample Data'!F23),'Test Sample Data'!F23&lt;35,'Test Sample Data'!F23&gt;0),'Test Sample Data'!F23,35),""))</f>
        <v/>
      </c>
      <c r="G24" s="12" t="str">
        <f>IF('Test Sample Data'!G23="","",IF(SUM('Test Sample Data'!G$3:G$98)&gt;10,IF(AND(ISNUMBER('Test Sample Data'!G23),'Test Sample Data'!G23&lt;35,'Test Sample Data'!G23&gt;0),'Test Sample Data'!G23,35),""))</f>
        <v/>
      </c>
      <c r="H24" s="12" t="str">
        <f>IF('Test Sample Data'!H23="","",IF(SUM('Test Sample Data'!H$3:H$98)&gt;10,IF(AND(ISNUMBER('Test Sample Data'!H23),'Test Sample Data'!H23&lt;35,'Test Sample Data'!H23&gt;0),'Test Sample Data'!H23,35),""))</f>
        <v/>
      </c>
      <c r="I24" s="12" t="str">
        <f>IF('Test Sample Data'!I23="","",IF(SUM('Test Sample Data'!I$3:I$98)&gt;10,IF(AND(ISNUMBER('Test Sample Data'!I23),'Test Sample Data'!I23&lt;35,'Test Sample Data'!I23&gt;0),'Test Sample Data'!I23,35),""))</f>
        <v/>
      </c>
      <c r="J24" s="12" t="str">
        <f>IF('Test Sample Data'!J23="","",IF(SUM('Test Sample Data'!J$3:J$98)&gt;10,IF(AND(ISNUMBER('Test Sample Data'!J23),'Test Sample Data'!J23&lt;35,'Test Sample Data'!J23&gt;0),'Test Sample Data'!J23,35),""))</f>
        <v/>
      </c>
      <c r="K24" s="12" t="str">
        <f>IF('Test Sample Data'!K23="","",IF(SUM('Test Sample Data'!K$3:K$98)&gt;10,IF(AND(ISNUMBER('Test Sample Data'!K23),'Test Sample Data'!K23&lt;35,'Test Sample Data'!K23&gt;0),'Test Sample Data'!K23,35),""))</f>
        <v/>
      </c>
      <c r="L24" s="12" t="str">
        <f>IF('Test Sample Data'!L23="","",IF(SUM('Test Sample Data'!L$3:L$98)&gt;10,IF(AND(ISNUMBER('Test Sample Data'!L23),'Test Sample Data'!L23&lt;35,'Test Sample Data'!L23&gt;0),'Test Sample Data'!L23,35),""))</f>
        <v/>
      </c>
      <c r="M24" s="12" t="str">
        <f>'Gene Table'!C23</f>
        <v>NM_030782</v>
      </c>
      <c r="N24" s="12" t="s">
        <v>87</v>
      </c>
      <c r="O24" s="12" t="str">
        <f>IF('Control Sample Data'!C23="","",IF(SUM('Control Sample Data'!C$3:C$98)&gt;10,IF(AND(ISNUMBER('Control Sample Data'!C23),'Control Sample Data'!C23&lt;35,'Control Sample Data'!C23&gt;0),'Control Sample Data'!C23,35),""))</f>
        <v/>
      </c>
      <c r="P24" s="12" t="str">
        <f>IF('Control Sample Data'!D23="","",IF(SUM('Control Sample Data'!D$3:D$98)&gt;10,IF(AND(ISNUMBER('Control Sample Data'!D23),'Control Sample Data'!D23&lt;35,'Control Sample Data'!D23&gt;0),'Control Sample Data'!D23,35),""))</f>
        <v/>
      </c>
      <c r="Q24" s="12" t="str">
        <f>IF('Control Sample Data'!E23="","",IF(SUM('Control Sample Data'!E$3:E$98)&gt;10,IF(AND(ISNUMBER('Control Sample Data'!E23),'Control Sample Data'!E23&lt;35,'Control Sample Data'!E23&gt;0),'Control Sample Data'!E23,35),""))</f>
        <v/>
      </c>
      <c r="R24" s="12" t="str">
        <f>IF('Control Sample Data'!F23="","",IF(SUM('Control Sample Data'!F$3:F$98)&gt;10,IF(AND(ISNUMBER('Control Sample Data'!F23),'Control Sample Data'!F23&lt;35,'Control Sample Data'!F23&gt;0),'Control Sample Data'!F23,35),""))</f>
        <v/>
      </c>
      <c r="S24" s="12" t="str">
        <f>IF('Control Sample Data'!G23="","",IF(SUM('Control Sample Data'!G$3:G$98)&gt;10,IF(AND(ISNUMBER('Control Sample Data'!G23),'Control Sample Data'!G23&lt;35,'Control Sample Data'!G23&gt;0),'Control Sample Data'!G23,35),""))</f>
        <v/>
      </c>
      <c r="T24" s="12" t="str">
        <f>IF('Control Sample Data'!H23="","",IF(SUM('Control Sample Data'!H$3:H$98)&gt;10,IF(AND(ISNUMBER('Control Sample Data'!H23),'Control Sample Data'!H23&lt;35,'Control Sample Data'!H23&gt;0),'Control Sample Data'!H23,35),""))</f>
        <v/>
      </c>
      <c r="U24" s="12" t="str">
        <f>IF('Control Sample Data'!I23="","",IF(SUM('Control Sample Data'!I$3:I$98)&gt;10,IF(AND(ISNUMBER('Control Sample Data'!I23),'Control Sample Data'!I23&lt;35,'Control Sample Data'!I23&gt;0),'Control Sample Data'!I23,35),""))</f>
        <v/>
      </c>
      <c r="V24" s="12" t="str">
        <f>IF('Control Sample Data'!J23="","",IF(SUM('Control Sample Data'!J$3:J$98)&gt;10,IF(AND(ISNUMBER('Control Sample Data'!J23),'Control Sample Data'!J23&lt;35,'Control Sample Data'!J23&gt;0),'Control Sample Data'!J23,35),""))</f>
        <v/>
      </c>
      <c r="W24" s="12" t="str">
        <f>IF('Control Sample Data'!K23="","",IF(SUM('Control Sample Data'!K$3:K$98)&gt;10,IF(AND(ISNUMBER('Control Sample Data'!K23),'Control Sample Data'!K23&lt;35,'Control Sample Data'!K23&gt;0),'Control Sample Data'!K23,35),""))</f>
        <v/>
      </c>
      <c r="X24" s="12" t="str">
        <f>IF('Control Sample Data'!L23="","",IF(SUM('Control Sample Data'!L$3:L$98)&gt;10,IF(AND(ISNUMBER('Control Sample Data'!L23),'Control Sample Data'!L23&lt;35,'Control Sample Data'!L23&gt;0),'Control Sample Data'!L23,35),""))</f>
        <v/>
      </c>
      <c r="Y24" s="28" t="s">
        <v>418</v>
      </c>
      <c r="Z24" s="28"/>
      <c r="AA24" s="28"/>
      <c r="AB24" s="28"/>
      <c r="AC24" s="28"/>
      <c r="AD24" s="28"/>
      <c r="AE24" s="28"/>
      <c r="AF24" s="28"/>
      <c r="AG24" s="28"/>
      <c r="AH24" s="28"/>
      <c r="AI24" s="28"/>
      <c r="AJ24" s="28"/>
      <c r="AK24" s="28"/>
      <c r="AL24" s="28"/>
      <c r="AM24" s="28"/>
      <c r="AN24" s="28"/>
      <c r="AO24" s="28"/>
      <c r="AP24" s="28"/>
      <c r="AQ24" s="28"/>
      <c r="AR24" s="28"/>
      <c r="AS24" s="43" t="str">
        <f t="shared" si="21"/>
        <v>NM_030782</v>
      </c>
      <c r="AT24" s="44" t="s">
        <v>87</v>
      </c>
      <c r="AU24" s="12" t="str">
        <f t="shared" si="22"/>
        <v/>
      </c>
      <c r="AV24" s="12" t="str">
        <f t="shared" si="0"/>
        <v/>
      </c>
      <c r="AW24" s="12" t="str">
        <f t="shared" si="1"/>
        <v/>
      </c>
      <c r="AX24" s="12" t="str">
        <f t="shared" si="2"/>
        <v/>
      </c>
      <c r="AY24" s="12" t="str">
        <f t="shared" si="3"/>
        <v/>
      </c>
      <c r="AZ24" s="12" t="str">
        <f t="shared" si="4"/>
        <v/>
      </c>
      <c r="BA24" s="12" t="str">
        <f t="shared" si="5"/>
        <v/>
      </c>
      <c r="BB24" s="12" t="str">
        <f t="shared" si="6"/>
        <v/>
      </c>
      <c r="BC24" s="12" t="str">
        <f t="shared" si="7"/>
        <v/>
      </c>
      <c r="BD24" s="12" t="str">
        <f t="shared" si="8"/>
        <v/>
      </c>
      <c r="BE24" s="12" t="str">
        <f t="shared" si="9"/>
        <v/>
      </c>
      <c r="BF24" s="12" t="str">
        <f t="shared" si="10"/>
        <v/>
      </c>
      <c r="BG24" s="12" t="str">
        <f t="shared" si="11"/>
        <v/>
      </c>
      <c r="BH24" s="12" t="str">
        <f t="shared" si="12"/>
        <v/>
      </c>
      <c r="BI24" s="12" t="str">
        <f t="shared" si="13"/>
        <v/>
      </c>
      <c r="BJ24" s="12" t="str">
        <f t="shared" si="14"/>
        <v/>
      </c>
      <c r="BK24" s="12" t="str">
        <f t="shared" si="15"/>
        <v/>
      </c>
      <c r="BL24" s="12" t="str">
        <f t="shared" si="16"/>
        <v/>
      </c>
      <c r="BM24" s="12" t="str">
        <f t="shared" si="17"/>
        <v/>
      </c>
      <c r="BN24" s="12" t="str">
        <f t="shared" si="18"/>
        <v/>
      </c>
      <c r="BO24" s="46" t="str">
        <f t="shared" si="23"/>
        <v>N/A</v>
      </c>
      <c r="BP24" s="46" t="str">
        <f t="shared" si="24"/>
        <v>N/A</v>
      </c>
      <c r="BQ24" s="43" t="str">
        <f t="shared" si="25"/>
        <v>NM_030782</v>
      </c>
      <c r="BR24" s="44" t="s">
        <v>419</v>
      </c>
      <c r="BS24" s="47" t="str">
        <f t="shared" si="26"/>
        <v/>
      </c>
      <c r="BT24" s="47" t="str">
        <f t="shared" si="27"/>
        <v/>
      </c>
      <c r="BU24" s="47" t="str">
        <f t="shared" si="28"/>
        <v/>
      </c>
      <c r="BV24" s="47" t="str">
        <f t="shared" si="29"/>
        <v/>
      </c>
      <c r="BW24" s="47" t="str">
        <f t="shared" si="30"/>
        <v/>
      </c>
      <c r="BX24" s="47" t="str">
        <f t="shared" si="31"/>
        <v/>
      </c>
      <c r="BY24" s="47" t="str">
        <f t="shared" si="32"/>
        <v/>
      </c>
      <c r="BZ24" s="47" t="str">
        <f t="shared" si="33"/>
        <v/>
      </c>
      <c r="CA24" s="47" t="str">
        <f t="shared" si="34"/>
        <v/>
      </c>
      <c r="CB24" s="47" t="str">
        <f t="shared" si="35"/>
        <v/>
      </c>
      <c r="CC24" s="47" t="str">
        <f t="shared" si="36"/>
        <v/>
      </c>
      <c r="CD24" s="47" t="str">
        <f t="shared" si="37"/>
        <v/>
      </c>
      <c r="CE24" s="47" t="str">
        <f t="shared" si="38"/>
        <v/>
      </c>
      <c r="CF24" s="47" t="str">
        <f t="shared" si="39"/>
        <v/>
      </c>
      <c r="CG24" s="47" t="str">
        <f t="shared" si="40"/>
        <v/>
      </c>
      <c r="CH24" s="47" t="str">
        <f t="shared" si="41"/>
        <v/>
      </c>
      <c r="CI24" s="47" t="str">
        <f t="shared" si="42"/>
        <v/>
      </c>
      <c r="CJ24" s="47" t="str">
        <f t="shared" si="43"/>
        <v/>
      </c>
      <c r="CK24" s="47" t="str">
        <f t="shared" si="44"/>
        <v/>
      </c>
      <c r="CL24" s="47" t="str">
        <f t="shared" si="45"/>
        <v/>
      </c>
    </row>
    <row r="25" spans="1:90" ht="12.75">
      <c r="A25" s="11" t="str">
        <f>'Gene Table'!C24</f>
        <v>NM_006297</v>
      </c>
      <c r="B25" s="11" t="s">
        <v>91</v>
      </c>
      <c r="C25" s="12" t="str">
        <f>IF('Test Sample Data'!C24="","",IF(SUM('Test Sample Data'!C$3:C$98)&gt;10,IF(AND(ISNUMBER('Test Sample Data'!C24),'Test Sample Data'!C24&lt;35,'Test Sample Data'!C24&gt;0),'Test Sample Data'!C24,35),""))</f>
        <v/>
      </c>
      <c r="D25" s="12" t="str">
        <f>IF('Test Sample Data'!D24="","",IF(SUM('Test Sample Data'!D$3:D$98)&gt;10,IF(AND(ISNUMBER('Test Sample Data'!D24),'Test Sample Data'!D24&lt;35,'Test Sample Data'!D24&gt;0),'Test Sample Data'!D24,35),""))</f>
        <v/>
      </c>
      <c r="E25" s="12" t="str">
        <f>IF('Test Sample Data'!E24="","",IF(SUM('Test Sample Data'!E$3:E$98)&gt;10,IF(AND(ISNUMBER('Test Sample Data'!E24),'Test Sample Data'!E24&lt;35,'Test Sample Data'!E24&gt;0),'Test Sample Data'!E24,35),""))</f>
        <v/>
      </c>
      <c r="F25" s="12" t="str">
        <f>IF('Test Sample Data'!F24="","",IF(SUM('Test Sample Data'!F$3:F$98)&gt;10,IF(AND(ISNUMBER('Test Sample Data'!F24),'Test Sample Data'!F24&lt;35,'Test Sample Data'!F24&gt;0),'Test Sample Data'!F24,35),""))</f>
        <v/>
      </c>
      <c r="G25" s="12" t="str">
        <f>IF('Test Sample Data'!G24="","",IF(SUM('Test Sample Data'!G$3:G$98)&gt;10,IF(AND(ISNUMBER('Test Sample Data'!G24),'Test Sample Data'!G24&lt;35,'Test Sample Data'!G24&gt;0),'Test Sample Data'!G24,35),""))</f>
        <v/>
      </c>
      <c r="H25" s="12" t="str">
        <f>IF('Test Sample Data'!H24="","",IF(SUM('Test Sample Data'!H$3:H$98)&gt;10,IF(AND(ISNUMBER('Test Sample Data'!H24),'Test Sample Data'!H24&lt;35,'Test Sample Data'!H24&gt;0),'Test Sample Data'!H24,35),""))</f>
        <v/>
      </c>
      <c r="I25" s="12" t="str">
        <f>IF('Test Sample Data'!I24="","",IF(SUM('Test Sample Data'!I$3:I$98)&gt;10,IF(AND(ISNUMBER('Test Sample Data'!I24),'Test Sample Data'!I24&lt;35,'Test Sample Data'!I24&gt;0),'Test Sample Data'!I24,35),""))</f>
        <v/>
      </c>
      <c r="J25" s="12" t="str">
        <f>IF('Test Sample Data'!J24="","",IF(SUM('Test Sample Data'!J$3:J$98)&gt;10,IF(AND(ISNUMBER('Test Sample Data'!J24),'Test Sample Data'!J24&lt;35,'Test Sample Data'!J24&gt;0),'Test Sample Data'!J24,35),""))</f>
        <v/>
      </c>
      <c r="K25" s="12" t="str">
        <f>IF('Test Sample Data'!K24="","",IF(SUM('Test Sample Data'!K$3:K$98)&gt;10,IF(AND(ISNUMBER('Test Sample Data'!K24),'Test Sample Data'!K24&lt;35,'Test Sample Data'!K24&gt;0),'Test Sample Data'!K24,35),""))</f>
        <v/>
      </c>
      <c r="L25" s="12" t="str">
        <f>IF('Test Sample Data'!L24="","",IF(SUM('Test Sample Data'!L$3:L$98)&gt;10,IF(AND(ISNUMBER('Test Sample Data'!L24),'Test Sample Data'!L24&lt;35,'Test Sample Data'!L24&gt;0),'Test Sample Data'!L24,35),""))</f>
        <v/>
      </c>
      <c r="M25" s="12" t="str">
        <f>'Gene Table'!C24</f>
        <v>NM_006297</v>
      </c>
      <c r="N25" s="12" t="s">
        <v>91</v>
      </c>
      <c r="O25" s="12" t="str">
        <f>IF('Control Sample Data'!C24="","",IF(SUM('Control Sample Data'!C$3:C$98)&gt;10,IF(AND(ISNUMBER('Control Sample Data'!C24),'Control Sample Data'!C24&lt;35,'Control Sample Data'!C24&gt;0),'Control Sample Data'!C24,35),""))</f>
        <v/>
      </c>
      <c r="P25" s="12" t="str">
        <f>IF('Control Sample Data'!D24="","",IF(SUM('Control Sample Data'!D$3:D$98)&gt;10,IF(AND(ISNUMBER('Control Sample Data'!D24),'Control Sample Data'!D24&lt;35,'Control Sample Data'!D24&gt;0),'Control Sample Data'!D24,35),""))</f>
        <v/>
      </c>
      <c r="Q25" s="12" t="str">
        <f>IF('Control Sample Data'!E24="","",IF(SUM('Control Sample Data'!E$3:E$98)&gt;10,IF(AND(ISNUMBER('Control Sample Data'!E24),'Control Sample Data'!E24&lt;35,'Control Sample Data'!E24&gt;0),'Control Sample Data'!E24,35),""))</f>
        <v/>
      </c>
      <c r="R25" s="12" t="str">
        <f>IF('Control Sample Data'!F24="","",IF(SUM('Control Sample Data'!F$3:F$98)&gt;10,IF(AND(ISNUMBER('Control Sample Data'!F24),'Control Sample Data'!F24&lt;35,'Control Sample Data'!F24&gt;0),'Control Sample Data'!F24,35),""))</f>
        <v/>
      </c>
      <c r="S25" s="12" t="str">
        <f>IF('Control Sample Data'!G24="","",IF(SUM('Control Sample Data'!G$3:G$98)&gt;10,IF(AND(ISNUMBER('Control Sample Data'!G24),'Control Sample Data'!G24&lt;35,'Control Sample Data'!G24&gt;0),'Control Sample Data'!G24,35),""))</f>
        <v/>
      </c>
      <c r="T25" s="12" t="str">
        <f>IF('Control Sample Data'!H24="","",IF(SUM('Control Sample Data'!H$3:H$98)&gt;10,IF(AND(ISNUMBER('Control Sample Data'!H24),'Control Sample Data'!H24&lt;35,'Control Sample Data'!H24&gt;0),'Control Sample Data'!H24,35),""))</f>
        <v/>
      </c>
      <c r="U25" s="12" t="str">
        <f>IF('Control Sample Data'!I24="","",IF(SUM('Control Sample Data'!I$3:I$98)&gt;10,IF(AND(ISNUMBER('Control Sample Data'!I24),'Control Sample Data'!I24&lt;35,'Control Sample Data'!I24&gt;0),'Control Sample Data'!I24,35),""))</f>
        <v/>
      </c>
      <c r="V25" s="12" t="str">
        <f>IF('Control Sample Data'!J24="","",IF(SUM('Control Sample Data'!J$3:J$98)&gt;10,IF(AND(ISNUMBER('Control Sample Data'!J24),'Control Sample Data'!J24&lt;35,'Control Sample Data'!J24&gt;0),'Control Sample Data'!J24,35),""))</f>
        <v/>
      </c>
      <c r="W25" s="12" t="str">
        <f>IF('Control Sample Data'!K24="","",IF(SUM('Control Sample Data'!K$3:K$98)&gt;10,IF(AND(ISNUMBER('Control Sample Data'!K24),'Control Sample Data'!K24&lt;35,'Control Sample Data'!K24&gt;0),'Control Sample Data'!K24,35),""))</f>
        <v/>
      </c>
      <c r="X25" s="12" t="str">
        <f>IF('Control Sample Data'!L24="","",IF(SUM('Control Sample Data'!L$3:L$98)&gt;10,IF(AND(ISNUMBER('Control Sample Data'!L24),'Control Sample Data'!L24&lt;35,'Control Sample Data'!L24&gt;0),'Control Sample Data'!L24,35),""))</f>
        <v/>
      </c>
      <c r="Y25" s="29" t="s">
        <v>420</v>
      </c>
      <c r="Z25" s="30"/>
      <c r="AA25" s="30"/>
      <c r="AB25" s="30"/>
      <c r="AC25" s="30"/>
      <c r="AD25" s="30"/>
      <c r="AE25" s="30"/>
      <c r="AF25" s="30"/>
      <c r="AG25" s="30"/>
      <c r="AH25" s="39"/>
      <c r="AI25" s="29" t="s">
        <v>420</v>
      </c>
      <c r="AJ25" s="30"/>
      <c r="AK25" s="30"/>
      <c r="AL25" s="30"/>
      <c r="AM25" s="30"/>
      <c r="AN25" s="30"/>
      <c r="AO25" s="30"/>
      <c r="AP25" s="30"/>
      <c r="AQ25" s="30"/>
      <c r="AR25" s="39"/>
      <c r="AS25" s="43" t="str">
        <f t="shared" si="21"/>
        <v>NM_006297</v>
      </c>
      <c r="AT25" s="44" t="s">
        <v>91</v>
      </c>
      <c r="AU25" s="12" t="str">
        <f t="shared" si="22"/>
        <v/>
      </c>
      <c r="AV25" s="12" t="str">
        <f t="shared" si="0"/>
        <v/>
      </c>
      <c r="AW25" s="12" t="str">
        <f t="shared" si="1"/>
        <v/>
      </c>
      <c r="AX25" s="12" t="str">
        <f t="shared" si="2"/>
        <v/>
      </c>
      <c r="AY25" s="12" t="str">
        <f t="shared" si="3"/>
        <v/>
      </c>
      <c r="AZ25" s="12" t="str">
        <f t="shared" si="4"/>
        <v/>
      </c>
      <c r="BA25" s="12" t="str">
        <f t="shared" si="5"/>
        <v/>
      </c>
      <c r="BB25" s="12" t="str">
        <f t="shared" si="6"/>
        <v/>
      </c>
      <c r="BC25" s="12" t="str">
        <f t="shared" si="7"/>
        <v/>
      </c>
      <c r="BD25" s="12" t="str">
        <f t="shared" si="8"/>
        <v/>
      </c>
      <c r="BE25" s="12" t="str">
        <f t="shared" si="9"/>
        <v/>
      </c>
      <c r="BF25" s="12" t="str">
        <f t="shared" si="10"/>
        <v/>
      </c>
      <c r="BG25" s="12" t="str">
        <f t="shared" si="11"/>
        <v/>
      </c>
      <c r="BH25" s="12" t="str">
        <f t="shared" si="12"/>
        <v/>
      </c>
      <c r="BI25" s="12" t="str">
        <f t="shared" si="13"/>
        <v/>
      </c>
      <c r="BJ25" s="12" t="str">
        <f t="shared" si="14"/>
        <v/>
      </c>
      <c r="BK25" s="12" t="str">
        <f t="shared" si="15"/>
        <v/>
      </c>
      <c r="BL25" s="12" t="str">
        <f t="shared" si="16"/>
        <v/>
      </c>
      <c r="BM25" s="12" t="str">
        <f t="shared" si="17"/>
        <v/>
      </c>
      <c r="BN25" s="12" t="str">
        <f t="shared" si="18"/>
        <v/>
      </c>
      <c r="BO25" s="46" t="str">
        <f t="shared" si="23"/>
        <v>N/A</v>
      </c>
      <c r="BP25" s="46" t="str">
        <f t="shared" si="24"/>
        <v>N/A</v>
      </c>
      <c r="BQ25" s="43" t="str">
        <f t="shared" si="25"/>
        <v>NM_006297</v>
      </c>
      <c r="BR25" s="44" t="s">
        <v>421</v>
      </c>
      <c r="BS25" s="47" t="str">
        <f t="shared" si="26"/>
        <v/>
      </c>
      <c r="BT25" s="47" t="str">
        <f t="shared" si="27"/>
        <v/>
      </c>
      <c r="BU25" s="47" t="str">
        <f t="shared" si="28"/>
        <v/>
      </c>
      <c r="BV25" s="47" t="str">
        <f t="shared" si="29"/>
        <v/>
      </c>
      <c r="BW25" s="47" t="str">
        <f t="shared" si="30"/>
        <v/>
      </c>
      <c r="BX25" s="47" t="str">
        <f t="shared" si="31"/>
        <v/>
      </c>
      <c r="BY25" s="47" t="str">
        <f t="shared" si="32"/>
        <v/>
      </c>
      <c r="BZ25" s="47" t="str">
        <f t="shared" si="33"/>
        <v/>
      </c>
      <c r="CA25" s="47" t="str">
        <f t="shared" si="34"/>
        <v/>
      </c>
      <c r="CB25" s="47" t="str">
        <f t="shared" si="35"/>
        <v/>
      </c>
      <c r="CC25" s="47" t="str">
        <f t="shared" si="36"/>
        <v/>
      </c>
      <c r="CD25" s="47" t="str">
        <f t="shared" si="37"/>
        <v/>
      </c>
      <c r="CE25" s="47" t="str">
        <f t="shared" si="38"/>
        <v/>
      </c>
      <c r="CF25" s="47" t="str">
        <f t="shared" si="39"/>
        <v/>
      </c>
      <c r="CG25" s="47" t="str">
        <f t="shared" si="40"/>
        <v/>
      </c>
      <c r="CH25" s="47" t="str">
        <f t="shared" si="41"/>
        <v/>
      </c>
      <c r="CI25" s="47" t="str">
        <f t="shared" si="42"/>
        <v/>
      </c>
      <c r="CJ25" s="47" t="str">
        <f t="shared" si="43"/>
        <v/>
      </c>
      <c r="CK25" s="47" t="str">
        <f t="shared" si="44"/>
        <v/>
      </c>
      <c r="CL25" s="47" t="str">
        <f t="shared" si="45"/>
        <v/>
      </c>
    </row>
    <row r="26" spans="1:90" ht="26.25">
      <c r="A26" s="11" t="str">
        <f>'Gene Table'!C25</f>
        <v>NM_001025366</v>
      </c>
      <c r="B26" s="11" t="s">
        <v>95</v>
      </c>
      <c r="C26" s="12" t="str">
        <f>IF('Test Sample Data'!C25="","",IF(SUM('Test Sample Data'!C$3:C$98)&gt;10,IF(AND(ISNUMBER('Test Sample Data'!C25),'Test Sample Data'!C25&lt;35,'Test Sample Data'!C25&gt;0),'Test Sample Data'!C25,35),""))</f>
        <v/>
      </c>
      <c r="D26" s="12" t="str">
        <f>IF('Test Sample Data'!D25="","",IF(SUM('Test Sample Data'!D$3:D$98)&gt;10,IF(AND(ISNUMBER('Test Sample Data'!D25),'Test Sample Data'!D25&lt;35,'Test Sample Data'!D25&gt;0),'Test Sample Data'!D25,35),""))</f>
        <v/>
      </c>
      <c r="E26" s="12" t="str">
        <f>IF('Test Sample Data'!E25="","",IF(SUM('Test Sample Data'!E$3:E$98)&gt;10,IF(AND(ISNUMBER('Test Sample Data'!E25),'Test Sample Data'!E25&lt;35,'Test Sample Data'!E25&gt;0),'Test Sample Data'!E25,35),""))</f>
        <v/>
      </c>
      <c r="F26" s="12" t="str">
        <f>IF('Test Sample Data'!F25="","",IF(SUM('Test Sample Data'!F$3:F$98)&gt;10,IF(AND(ISNUMBER('Test Sample Data'!F25),'Test Sample Data'!F25&lt;35,'Test Sample Data'!F25&gt;0),'Test Sample Data'!F25,35),""))</f>
        <v/>
      </c>
      <c r="G26" s="12" t="str">
        <f>IF('Test Sample Data'!G25="","",IF(SUM('Test Sample Data'!G$3:G$98)&gt;10,IF(AND(ISNUMBER('Test Sample Data'!G25),'Test Sample Data'!G25&lt;35,'Test Sample Data'!G25&gt;0),'Test Sample Data'!G25,35),""))</f>
        <v/>
      </c>
      <c r="H26" s="12" t="str">
        <f>IF('Test Sample Data'!H25="","",IF(SUM('Test Sample Data'!H$3:H$98)&gt;10,IF(AND(ISNUMBER('Test Sample Data'!H25),'Test Sample Data'!H25&lt;35,'Test Sample Data'!H25&gt;0),'Test Sample Data'!H25,35),""))</f>
        <v/>
      </c>
      <c r="I26" s="12" t="str">
        <f>IF('Test Sample Data'!I25="","",IF(SUM('Test Sample Data'!I$3:I$98)&gt;10,IF(AND(ISNUMBER('Test Sample Data'!I25),'Test Sample Data'!I25&lt;35,'Test Sample Data'!I25&gt;0),'Test Sample Data'!I25,35),""))</f>
        <v/>
      </c>
      <c r="J26" s="12" t="str">
        <f>IF('Test Sample Data'!J25="","",IF(SUM('Test Sample Data'!J$3:J$98)&gt;10,IF(AND(ISNUMBER('Test Sample Data'!J25),'Test Sample Data'!J25&lt;35,'Test Sample Data'!J25&gt;0),'Test Sample Data'!J25,35),""))</f>
        <v/>
      </c>
      <c r="K26" s="12" t="str">
        <f>IF('Test Sample Data'!K25="","",IF(SUM('Test Sample Data'!K$3:K$98)&gt;10,IF(AND(ISNUMBER('Test Sample Data'!K25),'Test Sample Data'!K25&lt;35,'Test Sample Data'!K25&gt;0),'Test Sample Data'!K25,35),""))</f>
        <v/>
      </c>
      <c r="L26" s="12" t="str">
        <f>IF('Test Sample Data'!L25="","",IF(SUM('Test Sample Data'!L$3:L$98)&gt;10,IF(AND(ISNUMBER('Test Sample Data'!L25),'Test Sample Data'!L25&lt;35,'Test Sample Data'!L25&gt;0),'Test Sample Data'!L25,35),""))</f>
        <v/>
      </c>
      <c r="M26" s="12" t="str">
        <f>'Gene Table'!C25</f>
        <v>NM_001025366</v>
      </c>
      <c r="N26" s="12" t="s">
        <v>95</v>
      </c>
      <c r="O26" s="12" t="str">
        <f>IF('Control Sample Data'!C25="","",IF(SUM('Control Sample Data'!C$3:C$98)&gt;10,IF(AND(ISNUMBER('Control Sample Data'!C25),'Control Sample Data'!C25&lt;35,'Control Sample Data'!C25&gt;0),'Control Sample Data'!C25,35),""))</f>
        <v/>
      </c>
      <c r="P26" s="12" t="str">
        <f>IF('Control Sample Data'!D25="","",IF(SUM('Control Sample Data'!D$3:D$98)&gt;10,IF(AND(ISNUMBER('Control Sample Data'!D25),'Control Sample Data'!D25&lt;35,'Control Sample Data'!D25&gt;0),'Control Sample Data'!D25,35),""))</f>
        <v/>
      </c>
      <c r="Q26" s="12" t="str">
        <f>IF('Control Sample Data'!E25="","",IF(SUM('Control Sample Data'!E$3:E$98)&gt;10,IF(AND(ISNUMBER('Control Sample Data'!E25),'Control Sample Data'!E25&lt;35,'Control Sample Data'!E25&gt;0),'Control Sample Data'!E25,35),""))</f>
        <v/>
      </c>
      <c r="R26" s="12" t="str">
        <f>IF('Control Sample Data'!F25="","",IF(SUM('Control Sample Data'!F$3:F$98)&gt;10,IF(AND(ISNUMBER('Control Sample Data'!F25),'Control Sample Data'!F25&lt;35,'Control Sample Data'!F25&gt;0),'Control Sample Data'!F25,35),""))</f>
        <v/>
      </c>
      <c r="S26" s="12" t="str">
        <f>IF('Control Sample Data'!G25="","",IF(SUM('Control Sample Data'!G$3:G$98)&gt;10,IF(AND(ISNUMBER('Control Sample Data'!G25),'Control Sample Data'!G25&lt;35,'Control Sample Data'!G25&gt;0),'Control Sample Data'!G25,35),""))</f>
        <v/>
      </c>
      <c r="T26" s="12" t="str">
        <f>IF('Control Sample Data'!H25="","",IF(SUM('Control Sample Data'!H$3:H$98)&gt;10,IF(AND(ISNUMBER('Control Sample Data'!H25),'Control Sample Data'!H25&lt;35,'Control Sample Data'!H25&gt;0),'Control Sample Data'!H25,35),""))</f>
        <v/>
      </c>
      <c r="U26" s="12" t="str">
        <f>IF('Control Sample Data'!I25="","",IF(SUM('Control Sample Data'!I$3:I$98)&gt;10,IF(AND(ISNUMBER('Control Sample Data'!I25),'Control Sample Data'!I25&lt;35,'Control Sample Data'!I25&gt;0),'Control Sample Data'!I25,35),""))</f>
        <v/>
      </c>
      <c r="V26" s="12" t="str">
        <f>IF('Control Sample Data'!J25="","",IF(SUM('Control Sample Data'!J$3:J$98)&gt;10,IF(AND(ISNUMBER('Control Sample Data'!J25),'Control Sample Data'!J25&lt;35,'Control Sample Data'!J25&gt;0),'Control Sample Data'!J25,35),""))</f>
        <v/>
      </c>
      <c r="W26" s="12" t="str">
        <f>IF('Control Sample Data'!K25="","",IF(SUM('Control Sample Data'!K$3:K$98)&gt;10,IF(AND(ISNUMBER('Control Sample Data'!K25),'Control Sample Data'!K25&lt;35,'Control Sample Data'!K25&gt;0),'Control Sample Data'!K25,35),""))</f>
        <v/>
      </c>
      <c r="X26" s="12" t="str">
        <f>IF('Control Sample Data'!L25="","",IF(SUM('Control Sample Data'!L$3:L$98)&gt;10,IF(AND(ISNUMBER('Control Sample Data'!L25),'Control Sample Data'!L25&lt;35,'Control Sample Data'!L25&gt;0),'Control Sample Data'!L25,35),""))</f>
        <v/>
      </c>
      <c r="Y26" s="31">
        <f>IF(ISERROR(GEOMEAN(Y4:Y23)),0,GEOMEAN(Y4:Y23))</f>
        <v>0</v>
      </c>
      <c r="Z26" s="31">
        <f aca="true" t="shared" si="46" ref="Z26:AI26">IF(ISERROR(GEOMEAN(Z4:Z23)),0,GEOMEAN(Z4:Z23))</f>
        <v>0</v>
      </c>
      <c r="AA26" s="31">
        <f t="shared" si="46"/>
        <v>0</v>
      </c>
      <c r="AB26" s="31">
        <f t="shared" si="46"/>
        <v>0</v>
      </c>
      <c r="AC26" s="31">
        <f t="shared" si="46"/>
        <v>0</v>
      </c>
      <c r="AD26" s="31">
        <f t="shared" si="46"/>
        <v>0</v>
      </c>
      <c r="AE26" s="31">
        <f t="shared" si="46"/>
        <v>0</v>
      </c>
      <c r="AF26" s="31">
        <f t="shared" si="46"/>
        <v>0</v>
      </c>
      <c r="AG26" s="31">
        <f t="shared" si="46"/>
        <v>0</v>
      </c>
      <c r="AH26" s="31">
        <f t="shared" si="46"/>
        <v>0</v>
      </c>
      <c r="AI26" s="31">
        <f t="shared" si="46"/>
        <v>0</v>
      </c>
      <c r="AJ26" s="31">
        <f aca="true" t="shared" si="47" ref="AJ26:AR26">IF(ISERROR(GEOMEAN(AJ4:AJ23)),0,GEOMEAN(AJ4:AJ23))</f>
        <v>0</v>
      </c>
      <c r="AK26" s="31">
        <f t="shared" si="47"/>
        <v>0</v>
      </c>
      <c r="AL26" s="31">
        <f t="shared" si="47"/>
        <v>0</v>
      </c>
      <c r="AM26" s="31">
        <f t="shared" si="47"/>
        <v>0</v>
      </c>
      <c r="AN26" s="31">
        <f t="shared" si="47"/>
        <v>0</v>
      </c>
      <c r="AO26" s="31">
        <f t="shared" si="47"/>
        <v>0</v>
      </c>
      <c r="AP26" s="31">
        <f t="shared" si="47"/>
        <v>0</v>
      </c>
      <c r="AQ26" s="31">
        <f t="shared" si="47"/>
        <v>0</v>
      </c>
      <c r="AR26" s="31">
        <f t="shared" si="47"/>
        <v>0</v>
      </c>
      <c r="AS26" s="11" t="str">
        <f t="shared" si="21"/>
        <v>NM_001025366</v>
      </c>
      <c r="AT26" s="44" t="s">
        <v>95</v>
      </c>
      <c r="AU26" s="12" t="str">
        <f t="shared" si="22"/>
        <v/>
      </c>
      <c r="AV26" s="12" t="str">
        <f t="shared" si="0"/>
        <v/>
      </c>
      <c r="AW26" s="12" t="str">
        <f t="shared" si="1"/>
        <v/>
      </c>
      <c r="AX26" s="12" t="str">
        <f t="shared" si="2"/>
        <v/>
      </c>
      <c r="AY26" s="12" t="str">
        <f t="shared" si="3"/>
        <v/>
      </c>
      <c r="AZ26" s="12" t="str">
        <f t="shared" si="4"/>
        <v/>
      </c>
      <c r="BA26" s="12" t="str">
        <f t="shared" si="5"/>
        <v/>
      </c>
      <c r="BB26" s="12" t="str">
        <f t="shared" si="6"/>
        <v/>
      </c>
      <c r="BC26" s="12" t="str">
        <f t="shared" si="7"/>
        <v/>
      </c>
      <c r="BD26" s="12" t="str">
        <f t="shared" si="8"/>
        <v/>
      </c>
      <c r="BE26" s="12" t="str">
        <f t="shared" si="9"/>
        <v/>
      </c>
      <c r="BF26" s="12" t="str">
        <f t="shared" si="10"/>
        <v/>
      </c>
      <c r="BG26" s="12" t="str">
        <f t="shared" si="11"/>
        <v/>
      </c>
      <c r="BH26" s="12" t="str">
        <f t="shared" si="12"/>
        <v/>
      </c>
      <c r="BI26" s="12" t="str">
        <f t="shared" si="13"/>
        <v/>
      </c>
      <c r="BJ26" s="12" t="str">
        <f t="shared" si="14"/>
        <v/>
      </c>
      <c r="BK26" s="12" t="str">
        <f t="shared" si="15"/>
        <v/>
      </c>
      <c r="BL26" s="12" t="str">
        <f t="shared" si="16"/>
        <v/>
      </c>
      <c r="BM26" s="12" t="str">
        <f t="shared" si="17"/>
        <v/>
      </c>
      <c r="BN26" s="12" t="str">
        <f t="shared" si="18"/>
        <v/>
      </c>
      <c r="BO26" s="46" t="str">
        <f t="shared" si="23"/>
        <v>N/A</v>
      </c>
      <c r="BP26" s="46" t="str">
        <f t="shared" si="24"/>
        <v>N/A</v>
      </c>
      <c r="BQ26" s="43" t="str">
        <f t="shared" si="25"/>
        <v>NM_001025366</v>
      </c>
      <c r="BR26" s="44" t="s">
        <v>422</v>
      </c>
      <c r="BS26" s="47" t="str">
        <f t="shared" si="26"/>
        <v/>
      </c>
      <c r="BT26" s="47" t="str">
        <f t="shared" si="27"/>
        <v/>
      </c>
      <c r="BU26" s="47" t="str">
        <f t="shared" si="28"/>
        <v/>
      </c>
      <c r="BV26" s="47" t="str">
        <f t="shared" si="29"/>
        <v/>
      </c>
      <c r="BW26" s="47" t="str">
        <f t="shared" si="30"/>
        <v/>
      </c>
      <c r="BX26" s="47" t="str">
        <f t="shared" si="31"/>
        <v/>
      </c>
      <c r="BY26" s="47" t="str">
        <f t="shared" si="32"/>
        <v/>
      </c>
      <c r="BZ26" s="47" t="str">
        <f t="shared" si="33"/>
        <v/>
      </c>
      <c r="CA26" s="47" t="str">
        <f t="shared" si="34"/>
        <v/>
      </c>
      <c r="CB26" s="47" t="str">
        <f t="shared" si="35"/>
        <v/>
      </c>
      <c r="CC26" s="47" t="str">
        <f t="shared" si="36"/>
        <v/>
      </c>
      <c r="CD26" s="47" t="str">
        <f t="shared" si="37"/>
        <v/>
      </c>
      <c r="CE26" s="47" t="str">
        <f t="shared" si="38"/>
        <v/>
      </c>
      <c r="CF26" s="47" t="str">
        <f t="shared" si="39"/>
        <v/>
      </c>
      <c r="CG26" s="47" t="str">
        <f t="shared" si="40"/>
        <v/>
      </c>
      <c r="CH26" s="47" t="str">
        <f t="shared" si="41"/>
        <v/>
      </c>
      <c r="CI26" s="47" t="str">
        <f t="shared" si="42"/>
        <v/>
      </c>
      <c r="CJ26" s="47" t="str">
        <f t="shared" si="43"/>
        <v/>
      </c>
      <c r="CK26" s="47" t="str">
        <f t="shared" si="44"/>
        <v/>
      </c>
      <c r="CL26" s="47" t="str">
        <f t="shared" si="45"/>
        <v/>
      </c>
    </row>
    <row r="27" spans="1:90" ht="12.75">
      <c r="A27" s="11" t="str">
        <f>'Gene Table'!C26</f>
        <v>NM_177536</v>
      </c>
      <c r="B27" s="11" t="s">
        <v>99</v>
      </c>
      <c r="C27" s="12" t="str">
        <f>IF('Test Sample Data'!C26="","",IF(SUM('Test Sample Data'!C$3:C$98)&gt;10,IF(AND(ISNUMBER('Test Sample Data'!C26),'Test Sample Data'!C26&lt;35,'Test Sample Data'!C26&gt;0),'Test Sample Data'!C26,35),""))</f>
        <v/>
      </c>
      <c r="D27" s="12" t="str">
        <f>IF('Test Sample Data'!D26="","",IF(SUM('Test Sample Data'!D$3:D$98)&gt;10,IF(AND(ISNUMBER('Test Sample Data'!D26),'Test Sample Data'!D26&lt;35,'Test Sample Data'!D26&gt;0),'Test Sample Data'!D26,35),""))</f>
        <v/>
      </c>
      <c r="E27" s="12" t="str">
        <f>IF('Test Sample Data'!E26="","",IF(SUM('Test Sample Data'!E$3:E$98)&gt;10,IF(AND(ISNUMBER('Test Sample Data'!E26),'Test Sample Data'!E26&lt;35,'Test Sample Data'!E26&gt;0),'Test Sample Data'!E26,35),""))</f>
        <v/>
      </c>
      <c r="F27" s="12" t="str">
        <f>IF('Test Sample Data'!F26="","",IF(SUM('Test Sample Data'!F$3:F$98)&gt;10,IF(AND(ISNUMBER('Test Sample Data'!F26),'Test Sample Data'!F26&lt;35,'Test Sample Data'!F26&gt;0),'Test Sample Data'!F26,35),""))</f>
        <v/>
      </c>
      <c r="G27" s="12" t="str">
        <f>IF('Test Sample Data'!G26="","",IF(SUM('Test Sample Data'!G$3:G$98)&gt;10,IF(AND(ISNUMBER('Test Sample Data'!G26),'Test Sample Data'!G26&lt;35,'Test Sample Data'!G26&gt;0),'Test Sample Data'!G26,35),""))</f>
        <v/>
      </c>
      <c r="H27" s="12" t="str">
        <f>IF('Test Sample Data'!H26="","",IF(SUM('Test Sample Data'!H$3:H$98)&gt;10,IF(AND(ISNUMBER('Test Sample Data'!H26),'Test Sample Data'!H26&lt;35,'Test Sample Data'!H26&gt;0),'Test Sample Data'!H26,35),""))</f>
        <v/>
      </c>
      <c r="I27" s="12" t="str">
        <f>IF('Test Sample Data'!I26="","",IF(SUM('Test Sample Data'!I$3:I$98)&gt;10,IF(AND(ISNUMBER('Test Sample Data'!I26),'Test Sample Data'!I26&lt;35,'Test Sample Data'!I26&gt;0),'Test Sample Data'!I26,35),""))</f>
        <v/>
      </c>
      <c r="J27" s="12" t="str">
        <f>IF('Test Sample Data'!J26="","",IF(SUM('Test Sample Data'!J$3:J$98)&gt;10,IF(AND(ISNUMBER('Test Sample Data'!J26),'Test Sample Data'!J26&lt;35,'Test Sample Data'!J26&gt;0),'Test Sample Data'!J26,35),""))</f>
        <v/>
      </c>
      <c r="K27" s="12" t="str">
        <f>IF('Test Sample Data'!K26="","",IF(SUM('Test Sample Data'!K$3:K$98)&gt;10,IF(AND(ISNUMBER('Test Sample Data'!K26),'Test Sample Data'!K26&lt;35,'Test Sample Data'!K26&gt;0),'Test Sample Data'!K26,35),""))</f>
        <v/>
      </c>
      <c r="L27" s="12" t="str">
        <f>IF('Test Sample Data'!L26="","",IF(SUM('Test Sample Data'!L$3:L$98)&gt;10,IF(AND(ISNUMBER('Test Sample Data'!L26),'Test Sample Data'!L26&lt;35,'Test Sample Data'!L26&gt;0),'Test Sample Data'!L26,35),""))</f>
        <v/>
      </c>
      <c r="M27" s="12" t="str">
        <f>'Gene Table'!C26</f>
        <v>NM_177536</v>
      </c>
      <c r="N27" s="12" t="s">
        <v>99</v>
      </c>
      <c r="O27" s="12" t="str">
        <f>IF('Control Sample Data'!C26="","",IF(SUM('Control Sample Data'!C$3:C$98)&gt;10,IF(AND(ISNUMBER('Control Sample Data'!C26),'Control Sample Data'!C26&lt;35,'Control Sample Data'!C26&gt;0),'Control Sample Data'!C26,35),""))</f>
        <v/>
      </c>
      <c r="P27" s="12" t="str">
        <f>IF('Control Sample Data'!D26="","",IF(SUM('Control Sample Data'!D$3:D$98)&gt;10,IF(AND(ISNUMBER('Control Sample Data'!D26),'Control Sample Data'!D26&lt;35,'Control Sample Data'!D26&gt;0),'Control Sample Data'!D26,35),""))</f>
        <v/>
      </c>
      <c r="Q27" s="12" t="str">
        <f>IF('Control Sample Data'!E26="","",IF(SUM('Control Sample Data'!E$3:E$98)&gt;10,IF(AND(ISNUMBER('Control Sample Data'!E26),'Control Sample Data'!E26&lt;35,'Control Sample Data'!E26&gt;0),'Control Sample Data'!E26,35),""))</f>
        <v/>
      </c>
      <c r="R27" s="12" t="str">
        <f>IF('Control Sample Data'!F26="","",IF(SUM('Control Sample Data'!F$3:F$98)&gt;10,IF(AND(ISNUMBER('Control Sample Data'!F26),'Control Sample Data'!F26&lt;35,'Control Sample Data'!F26&gt;0),'Control Sample Data'!F26,35),""))</f>
        <v/>
      </c>
      <c r="S27" s="12" t="str">
        <f>IF('Control Sample Data'!G26="","",IF(SUM('Control Sample Data'!G$3:G$98)&gt;10,IF(AND(ISNUMBER('Control Sample Data'!G26),'Control Sample Data'!G26&lt;35,'Control Sample Data'!G26&gt;0),'Control Sample Data'!G26,35),""))</f>
        <v/>
      </c>
      <c r="T27" s="12" t="str">
        <f>IF('Control Sample Data'!H26="","",IF(SUM('Control Sample Data'!H$3:H$98)&gt;10,IF(AND(ISNUMBER('Control Sample Data'!H26),'Control Sample Data'!H26&lt;35,'Control Sample Data'!H26&gt;0),'Control Sample Data'!H26,35),""))</f>
        <v/>
      </c>
      <c r="U27" s="12" t="str">
        <f>IF('Control Sample Data'!I26="","",IF(SUM('Control Sample Data'!I$3:I$98)&gt;10,IF(AND(ISNUMBER('Control Sample Data'!I26),'Control Sample Data'!I26&lt;35,'Control Sample Data'!I26&gt;0),'Control Sample Data'!I26,35),""))</f>
        <v/>
      </c>
      <c r="V27" s="12" t="str">
        <f>IF('Control Sample Data'!J26="","",IF(SUM('Control Sample Data'!J$3:J$98)&gt;10,IF(AND(ISNUMBER('Control Sample Data'!J26),'Control Sample Data'!J26&lt;35,'Control Sample Data'!J26&gt;0),'Control Sample Data'!J26,35),""))</f>
        <v/>
      </c>
      <c r="W27" s="12" t="str">
        <f>IF('Control Sample Data'!K26="","",IF(SUM('Control Sample Data'!K$3:K$98)&gt;10,IF(AND(ISNUMBER('Control Sample Data'!K26),'Control Sample Data'!K26&lt;35,'Control Sample Data'!K26&gt;0),'Control Sample Data'!K26,35),""))</f>
        <v/>
      </c>
      <c r="X27" s="12" t="str">
        <f>IF('Control Sample Data'!L26="","",IF(SUM('Control Sample Data'!L$3:L$98)&gt;10,IF(AND(ISNUMBER('Control Sample Data'!L26),'Control Sample Data'!L26&lt;35,'Control Sample Data'!L26&gt;0),'Control Sample Data'!L26,35),""))</f>
        <v/>
      </c>
      <c r="Y27" s="32"/>
      <c r="Z27" s="33"/>
      <c r="AA27" s="34"/>
      <c r="AB27" s="34"/>
      <c r="AC27" s="34"/>
      <c r="AD27" s="34"/>
      <c r="AE27" s="34"/>
      <c r="AF27" s="34"/>
      <c r="AG27" s="34"/>
      <c r="AH27" s="34"/>
      <c r="AI27" s="34"/>
      <c r="AJ27" s="34"/>
      <c r="AK27" s="34"/>
      <c r="AL27" s="34"/>
      <c r="AM27" s="34"/>
      <c r="AN27" s="34"/>
      <c r="AO27" s="34"/>
      <c r="AP27" s="34"/>
      <c r="AQ27" s="34"/>
      <c r="AR27" s="45"/>
      <c r="AS27" s="11" t="str">
        <f t="shared" si="21"/>
        <v>NM_177536</v>
      </c>
      <c r="AT27" s="44" t="s">
        <v>99</v>
      </c>
      <c r="AU27" s="12" t="str">
        <f t="shared" si="22"/>
        <v/>
      </c>
      <c r="AV27" s="12" t="str">
        <f t="shared" si="0"/>
        <v/>
      </c>
      <c r="AW27" s="12" t="str">
        <f t="shared" si="1"/>
        <v/>
      </c>
      <c r="AX27" s="12" t="str">
        <f t="shared" si="2"/>
        <v/>
      </c>
      <c r="AY27" s="12" t="str">
        <f t="shared" si="3"/>
        <v/>
      </c>
      <c r="AZ27" s="12" t="str">
        <f t="shared" si="4"/>
        <v/>
      </c>
      <c r="BA27" s="12" t="str">
        <f t="shared" si="5"/>
        <v/>
      </c>
      <c r="BB27" s="12" t="str">
        <f t="shared" si="6"/>
        <v/>
      </c>
      <c r="BC27" s="12" t="str">
        <f t="shared" si="7"/>
        <v/>
      </c>
      <c r="BD27" s="12" t="str">
        <f t="shared" si="8"/>
        <v/>
      </c>
      <c r="BE27" s="12" t="str">
        <f t="shared" si="9"/>
        <v/>
      </c>
      <c r="BF27" s="12" t="str">
        <f t="shared" si="10"/>
        <v/>
      </c>
      <c r="BG27" s="12" t="str">
        <f t="shared" si="11"/>
        <v/>
      </c>
      <c r="BH27" s="12" t="str">
        <f t="shared" si="12"/>
        <v/>
      </c>
      <c r="BI27" s="12" t="str">
        <f t="shared" si="13"/>
        <v/>
      </c>
      <c r="BJ27" s="12" t="str">
        <f t="shared" si="14"/>
        <v/>
      </c>
      <c r="BK27" s="12" t="str">
        <f t="shared" si="15"/>
        <v/>
      </c>
      <c r="BL27" s="12" t="str">
        <f t="shared" si="16"/>
        <v/>
      </c>
      <c r="BM27" s="12" t="str">
        <f t="shared" si="17"/>
        <v/>
      </c>
      <c r="BN27" s="12" t="str">
        <f t="shared" si="18"/>
        <v/>
      </c>
      <c r="BO27" s="46" t="str">
        <f t="shared" si="23"/>
        <v>N/A</v>
      </c>
      <c r="BP27" s="46" t="str">
        <f t="shared" si="24"/>
        <v>N/A</v>
      </c>
      <c r="BQ27" s="43" t="str">
        <f t="shared" si="25"/>
        <v>NM_177536</v>
      </c>
      <c r="BR27" s="44" t="s">
        <v>423</v>
      </c>
      <c r="BS27" s="47" t="str">
        <f t="shared" si="26"/>
        <v/>
      </c>
      <c r="BT27" s="47" t="str">
        <f t="shared" si="27"/>
        <v/>
      </c>
      <c r="BU27" s="47" t="str">
        <f t="shared" si="28"/>
        <v/>
      </c>
      <c r="BV27" s="47" t="str">
        <f t="shared" si="29"/>
        <v/>
      </c>
      <c r="BW27" s="47" t="str">
        <f t="shared" si="30"/>
        <v/>
      </c>
      <c r="BX27" s="47" t="str">
        <f t="shared" si="31"/>
        <v/>
      </c>
      <c r="BY27" s="47" t="str">
        <f t="shared" si="32"/>
        <v/>
      </c>
      <c r="BZ27" s="47" t="str">
        <f t="shared" si="33"/>
        <v/>
      </c>
      <c r="CA27" s="47" t="str">
        <f t="shared" si="34"/>
        <v/>
      </c>
      <c r="CB27" s="47" t="str">
        <f t="shared" si="35"/>
        <v/>
      </c>
      <c r="CC27" s="47" t="str">
        <f t="shared" si="36"/>
        <v/>
      </c>
      <c r="CD27" s="47" t="str">
        <f t="shared" si="37"/>
        <v/>
      </c>
      <c r="CE27" s="47" t="str">
        <f t="shared" si="38"/>
        <v/>
      </c>
      <c r="CF27" s="47" t="str">
        <f t="shared" si="39"/>
        <v/>
      </c>
      <c r="CG27" s="47" t="str">
        <f t="shared" si="40"/>
        <v/>
      </c>
      <c r="CH27" s="47" t="str">
        <f t="shared" si="41"/>
        <v/>
      </c>
      <c r="CI27" s="47" t="str">
        <f t="shared" si="42"/>
        <v/>
      </c>
      <c r="CJ27" s="47" t="str">
        <f t="shared" si="43"/>
        <v/>
      </c>
      <c r="CK27" s="47" t="str">
        <f t="shared" si="44"/>
        <v/>
      </c>
      <c r="CL27" s="47" t="str">
        <f t="shared" si="45"/>
        <v/>
      </c>
    </row>
    <row r="28" spans="1:90" ht="12.75">
      <c r="A28" s="11" t="str">
        <f>'Gene Table'!C27</f>
        <v>NM_005420</v>
      </c>
      <c r="B28" s="11" t="s">
        <v>103</v>
      </c>
      <c r="C28" s="12" t="str">
        <f>IF('Test Sample Data'!C27="","",IF(SUM('Test Sample Data'!C$3:C$98)&gt;10,IF(AND(ISNUMBER('Test Sample Data'!C27),'Test Sample Data'!C27&lt;35,'Test Sample Data'!C27&gt;0),'Test Sample Data'!C27,35),""))</f>
        <v/>
      </c>
      <c r="D28" s="12" t="str">
        <f>IF('Test Sample Data'!D27="","",IF(SUM('Test Sample Data'!D$3:D$98)&gt;10,IF(AND(ISNUMBER('Test Sample Data'!D27),'Test Sample Data'!D27&lt;35,'Test Sample Data'!D27&gt;0),'Test Sample Data'!D27,35),""))</f>
        <v/>
      </c>
      <c r="E28" s="12" t="str">
        <f>IF('Test Sample Data'!E27="","",IF(SUM('Test Sample Data'!E$3:E$98)&gt;10,IF(AND(ISNUMBER('Test Sample Data'!E27),'Test Sample Data'!E27&lt;35,'Test Sample Data'!E27&gt;0),'Test Sample Data'!E27,35),""))</f>
        <v/>
      </c>
      <c r="F28" s="12" t="str">
        <f>IF('Test Sample Data'!F27="","",IF(SUM('Test Sample Data'!F$3:F$98)&gt;10,IF(AND(ISNUMBER('Test Sample Data'!F27),'Test Sample Data'!F27&lt;35,'Test Sample Data'!F27&gt;0),'Test Sample Data'!F27,35),""))</f>
        <v/>
      </c>
      <c r="G28" s="12" t="str">
        <f>IF('Test Sample Data'!G27="","",IF(SUM('Test Sample Data'!G$3:G$98)&gt;10,IF(AND(ISNUMBER('Test Sample Data'!G27),'Test Sample Data'!G27&lt;35,'Test Sample Data'!G27&gt;0),'Test Sample Data'!G27,35),""))</f>
        <v/>
      </c>
      <c r="H28" s="12" t="str">
        <f>IF('Test Sample Data'!H27="","",IF(SUM('Test Sample Data'!H$3:H$98)&gt;10,IF(AND(ISNUMBER('Test Sample Data'!H27),'Test Sample Data'!H27&lt;35,'Test Sample Data'!H27&gt;0),'Test Sample Data'!H27,35),""))</f>
        <v/>
      </c>
      <c r="I28" s="12" t="str">
        <f>IF('Test Sample Data'!I27="","",IF(SUM('Test Sample Data'!I$3:I$98)&gt;10,IF(AND(ISNUMBER('Test Sample Data'!I27),'Test Sample Data'!I27&lt;35,'Test Sample Data'!I27&gt;0),'Test Sample Data'!I27,35),""))</f>
        <v/>
      </c>
      <c r="J28" s="12" t="str">
        <f>IF('Test Sample Data'!J27="","",IF(SUM('Test Sample Data'!J$3:J$98)&gt;10,IF(AND(ISNUMBER('Test Sample Data'!J27),'Test Sample Data'!J27&lt;35,'Test Sample Data'!J27&gt;0),'Test Sample Data'!J27,35),""))</f>
        <v/>
      </c>
      <c r="K28" s="12" t="str">
        <f>IF('Test Sample Data'!K27="","",IF(SUM('Test Sample Data'!K$3:K$98)&gt;10,IF(AND(ISNUMBER('Test Sample Data'!K27),'Test Sample Data'!K27&lt;35,'Test Sample Data'!K27&gt;0),'Test Sample Data'!K27,35),""))</f>
        <v/>
      </c>
      <c r="L28" s="12" t="str">
        <f>IF('Test Sample Data'!L27="","",IF(SUM('Test Sample Data'!L$3:L$98)&gt;10,IF(AND(ISNUMBER('Test Sample Data'!L27),'Test Sample Data'!L27&lt;35,'Test Sample Data'!L27&gt;0),'Test Sample Data'!L27,35),""))</f>
        <v/>
      </c>
      <c r="M28" s="12" t="str">
        <f>'Gene Table'!C27</f>
        <v>NM_005420</v>
      </c>
      <c r="N28" s="12" t="s">
        <v>103</v>
      </c>
      <c r="O28" s="12" t="str">
        <f>IF('Control Sample Data'!C27="","",IF(SUM('Control Sample Data'!C$3:C$98)&gt;10,IF(AND(ISNUMBER('Control Sample Data'!C27),'Control Sample Data'!C27&lt;35,'Control Sample Data'!C27&gt;0),'Control Sample Data'!C27,35),""))</f>
        <v/>
      </c>
      <c r="P28" s="12" t="str">
        <f>IF('Control Sample Data'!D27="","",IF(SUM('Control Sample Data'!D$3:D$98)&gt;10,IF(AND(ISNUMBER('Control Sample Data'!D27),'Control Sample Data'!D27&lt;35,'Control Sample Data'!D27&gt;0),'Control Sample Data'!D27,35),""))</f>
        <v/>
      </c>
      <c r="Q28" s="12" t="str">
        <f>IF('Control Sample Data'!E27="","",IF(SUM('Control Sample Data'!E$3:E$98)&gt;10,IF(AND(ISNUMBER('Control Sample Data'!E27),'Control Sample Data'!E27&lt;35,'Control Sample Data'!E27&gt;0),'Control Sample Data'!E27,35),""))</f>
        <v/>
      </c>
      <c r="R28" s="12" t="str">
        <f>IF('Control Sample Data'!F27="","",IF(SUM('Control Sample Data'!F$3:F$98)&gt;10,IF(AND(ISNUMBER('Control Sample Data'!F27),'Control Sample Data'!F27&lt;35,'Control Sample Data'!F27&gt;0),'Control Sample Data'!F27,35),""))</f>
        <v/>
      </c>
      <c r="S28" s="12" t="str">
        <f>IF('Control Sample Data'!G27="","",IF(SUM('Control Sample Data'!G$3:G$98)&gt;10,IF(AND(ISNUMBER('Control Sample Data'!G27),'Control Sample Data'!G27&lt;35,'Control Sample Data'!G27&gt;0),'Control Sample Data'!G27,35),""))</f>
        <v/>
      </c>
      <c r="T28" s="12" t="str">
        <f>IF('Control Sample Data'!H27="","",IF(SUM('Control Sample Data'!H$3:H$98)&gt;10,IF(AND(ISNUMBER('Control Sample Data'!H27),'Control Sample Data'!H27&lt;35,'Control Sample Data'!H27&gt;0),'Control Sample Data'!H27,35),""))</f>
        <v/>
      </c>
      <c r="U28" s="12" t="str">
        <f>IF('Control Sample Data'!I27="","",IF(SUM('Control Sample Data'!I$3:I$98)&gt;10,IF(AND(ISNUMBER('Control Sample Data'!I27),'Control Sample Data'!I27&lt;35,'Control Sample Data'!I27&gt;0),'Control Sample Data'!I27,35),""))</f>
        <v/>
      </c>
      <c r="V28" s="12" t="str">
        <f>IF('Control Sample Data'!J27="","",IF(SUM('Control Sample Data'!J$3:J$98)&gt;10,IF(AND(ISNUMBER('Control Sample Data'!J27),'Control Sample Data'!J27&lt;35,'Control Sample Data'!J27&gt;0),'Control Sample Data'!J27,35),""))</f>
        <v/>
      </c>
      <c r="W28" s="12" t="str">
        <f>IF('Control Sample Data'!K27="","",IF(SUM('Control Sample Data'!K$3:K$98)&gt;10,IF(AND(ISNUMBER('Control Sample Data'!K27),'Control Sample Data'!K27&lt;35,'Control Sample Data'!K27&gt;0),'Control Sample Data'!K27,35),""))</f>
        <v/>
      </c>
      <c r="X28" s="12" t="str">
        <f>IF('Control Sample Data'!L27="","",IF(SUM('Control Sample Data'!L$3:L$98)&gt;10,IF(AND(ISNUMBER('Control Sample Data'!L27),'Control Sample Data'!L27&lt;35,'Control Sample Data'!L27&gt;0),'Control Sample Data'!L27,35),""))</f>
        <v/>
      </c>
      <c r="AS28" s="11" t="str">
        <f t="shared" si="21"/>
        <v>NM_005420</v>
      </c>
      <c r="AT28" s="44" t="s">
        <v>103</v>
      </c>
      <c r="AU28" s="12" t="str">
        <f t="shared" si="22"/>
        <v/>
      </c>
      <c r="AV28" s="12" t="str">
        <f t="shared" si="0"/>
        <v/>
      </c>
      <c r="AW28" s="12" t="str">
        <f t="shared" si="1"/>
        <v/>
      </c>
      <c r="AX28" s="12" t="str">
        <f t="shared" si="2"/>
        <v/>
      </c>
      <c r="AY28" s="12" t="str">
        <f t="shared" si="3"/>
        <v/>
      </c>
      <c r="AZ28" s="12" t="str">
        <f t="shared" si="4"/>
        <v/>
      </c>
      <c r="BA28" s="12" t="str">
        <f t="shared" si="5"/>
        <v/>
      </c>
      <c r="BB28" s="12" t="str">
        <f t="shared" si="6"/>
        <v/>
      </c>
      <c r="BC28" s="12" t="str">
        <f t="shared" si="7"/>
        <v/>
      </c>
      <c r="BD28" s="12" t="str">
        <f t="shared" si="8"/>
        <v/>
      </c>
      <c r="BE28" s="12" t="str">
        <f t="shared" si="9"/>
        <v/>
      </c>
      <c r="BF28" s="12" t="str">
        <f t="shared" si="10"/>
        <v/>
      </c>
      <c r="BG28" s="12" t="str">
        <f t="shared" si="11"/>
        <v/>
      </c>
      <c r="BH28" s="12" t="str">
        <f t="shared" si="12"/>
        <v/>
      </c>
      <c r="BI28" s="12" t="str">
        <f t="shared" si="13"/>
        <v/>
      </c>
      <c r="BJ28" s="12" t="str">
        <f t="shared" si="14"/>
        <v/>
      </c>
      <c r="BK28" s="12" t="str">
        <f t="shared" si="15"/>
        <v/>
      </c>
      <c r="BL28" s="12" t="str">
        <f t="shared" si="16"/>
        <v/>
      </c>
      <c r="BM28" s="12" t="str">
        <f t="shared" si="17"/>
        <v/>
      </c>
      <c r="BN28" s="12" t="str">
        <f t="shared" si="18"/>
        <v/>
      </c>
      <c r="BO28" s="46" t="str">
        <f t="shared" si="23"/>
        <v>N/A</v>
      </c>
      <c r="BP28" s="46" t="str">
        <f t="shared" si="24"/>
        <v>N/A</v>
      </c>
      <c r="BQ28" s="43" t="str">
        <f t="shared" si="25"/>
        <v>NM_005420</v>
      </c>
      <c r="BR28" s="44" t="s">
        <v>424</v>
      </c>
      <c r="BS28" s="47" t="str">
        <f t="shared" si="26"/>
        <v/>
      </c>
      <c r="BT28" s="47" t="str">
        <f t="shared" si="27"/>
        <v/>
      </c>
      <c r="BU28" s="47" t="str">
        <f t="shared" si="28"/>
        <v/>
      </c>
      <c r="BV28" s="47" t="str">
        <f t="shared" si="29"/>
        <v/>
      </c>
      <c r="BW28" s="47" t="str">
        <f t="shared" si="30"/>
        <v/>
      </c>
      <c r="BX28" s="47" t="str">
        <f t="shared" si="31"/>
        <v/>
      </c>
      <c r="BY28" s="47" t="str">
        <f t="shared" si="32"/>
        <v/>
      </c>
      <c r="BZ28" s="47" t="str">
        <f t="shared" si="33"/>
        <v/>
      </c>
      <c r="CA28" s="47" t="str">
        <f t="shared" si="34"/>
        <v/>
      </c>
      <c r="CB28" s="47" t="str">
        <f t="shared" si="35"/>
        <v/>
      </c>
      <c r="CC28" s="47" t="str">
        <f t="shared" si="36"/>
        <v/>
      </c>
      <c r="CD28" s="47" t="str">
        <f t="shared" si="37"/>
        <v/>
      </c>
      <c r="CE28" s="47" t="str">
        <f t="shared" si="38"/>
        <v/>
      </c>
      <c r="CF28" s="47" t="str">
        <f t="shared" si="39"/>
        <v/>
      </c>
      <c r="CG28" s="47" t="str">
        <f t="shared" si="40"/>
        <v/>
      </c>
      <c r="CH28" s="47" t="str">
        <f t="shared" si="41"/>
        <v/>
      </c>
      <c r="CI28" s="47" t="str">
        <f t="shared" si="42"/>
        <v/>
      </c>
      <c r="CJ28" s="47" t="str">
        <f t="shared" si="43"/>
        <v/>
      </c>
      <c r="CK28" s="47" t="str">
        <f t="shared" si="44"/>
        <v/>
      </c>
      <c r="CL28" s="47" t="str">
        <f t="shared" si="45"/>
        <v/>
      </c>
    </row>
    <row r="29" spans="1:90" ht="12.75">
      <c r="A29" s="11" t="str">
        <f>'Gene Table'!C28</f>
        <v>NM_000386</v>
      </c>
      <c r="B29" s="11" t="s">
        <v>107</v>
      </c>
      <c r="C29" s="12" t="str">
        <f>IF('Test Sample Data'!C28="","",IF(SUM('Test Sample Data'!C$3:C$98)&gt;10,IF(AND(ISNUMBER('Test Sample Data'!C28),'Test Sample Data'!C28&lt;35,'Test Sample Data'!C28&gt;0),'Test Sample Data'!C28,35),""))</f>
        <v/>
      </c>
      <c r="D29" s="12" t="str">
        <f>IF('Test Sample Data'!D28="","",IF(SUM('Test Sample Data'!D$3:D$98)&gt;10,IF(AND(ISNUMBER('Test Sample Data'!D28),'Test Sample Data'!D28&lt;35,'Test Sample Data'!D28&gt;0),'Test Sample Data'!D28,35),""))</f>
        <v/>
      </c>
      <c r="E29" s="12" t="str">
        <f>IF('Test Sample Data'!E28="","",IF(SUM('Test Sample Data'!E$3:E$98)&gt;10,IF(AND(ISNUMBER('Test Sample Data'!E28),'Test Sample Data'!E28&lt;35,'Test Sample Data'!E28&gt;0),'Test Sample Data'!E28,35),""))</f>
        <v/>
      </c>
      <c r="F29" s="12" t="str">
        <f>IF('Test Sample Data'!F28="","",IF(SUM('Test Sample Data'!F$3:F$98)&gt;10,IF(AND(ISNUMBER('Test Sample Data'!F28),'Test Sample Data'!F28&lt;35,'Test Sample Data'!F28&gt;0),'Test Sample Data'!F28,35),""))</f>
        <v/>
      </c>
      <c r="G29" s="12" t="str">
        <f>IF('Test Sample Data'!G28="","",IF(SUM('Test Sample Data'!G$3:G$98)&gt;10,IF(AND(ISNUMBER('Test Sample Data'!G28),'Test Sample Data'!G28&lt;35,'Test Sample Data'!G28&gt;0),'Test Sample Data'!G28,35),""))</f>
        <v/>
      </c>
      <c r="H29" s="12" t="str">
        <f>IF('Test Sample Data'!H28="","",IF(SUM('Test Sample Data'!H$3:H$98)&gt;10,IF(AND(ISNUMBER('Test Sample Data'!H28),'Test Sample Data'!H28&lt;35,'Test Sample Data'!H28&gt;0),'Test Sample Data'!H28,35),""))</f>
        <v/>
      </c>
      <c r="I29" s="12" t="str">
        <f>IF('Test Sample Data'!I28="","",IF(SUM('Test Sample Data'!I$3:I$98)&gt;10,IF(AND(ISNUMBER('Test Sample Data'!I28),'Test Sample Data'!I28&lt;35,'Test Sample Data'!I28&gt;0),'Test Sample Data'!I28,35),""))</f>
        <v/>
      </c>
      <c r="J29" s="12" t="str">
        <f>IF('Test Sample Data'!J28="","",IF(SUM('Test Sample Data'!J$3:J$98)&gt;10,IF(AND(ISNUMBER('Test Sample Data'!J28),'Test Sample Data'!J28&lt;35,'Test Sample Data'!J28&gt;0),'Test Sample Data'!J28,35),""))</f>
        <v/>
      </c>
      <c r="K29" s="12" t="str">
        <f>IF('Test Sample Data'!K28="","",IF(SUM('Test Sample Data'!K$3:K$98)&gt;10,IF(AND(ISNUMBER('Test Sample Data'!K28),'Test Sample Data'!K28&lt;35,'Test Sample Data'!K28&gt;0),'Test Sample Data'!K28,35),""))</f>
        <v/>
      </c>
      <c r="L29" s="12" t="str">
        <f>IF('Test Sample Data'!L28="","",IF(SUM('Test Sample Data'!L$3:L$98)&gt;10,IF(AND(ISNUMBER('Test Sample Data'!L28),'Test Sample Data'!L28&lt;35,'Test Sample Data'!L28&gt;0),'Test Sample Data'!L28,35),""))</f>
        <v/>
      </c>
      <c r="M29" s="12" t="str">
        <f>'Gene Table'!C28</f>
        <v>NM_000386</v>
      </c>
      <c r="N29" s="12" t="s">
        <v>107</v>
      </c>
      <c r="O29" s="12" t="str">
        <f>IF('Control Sample Data'!C28="","",IF(SUM('Control Sample Data'!C$3:C$98)&gt;10,IF(AND(ISNUMBER('Control Sample Data'!C28),'Control Sample Data'!C28&lt;35,'Control Sample Data'!C28&gt;0),'Control Sample Data'!C28,35),""))</f>
        <v/>
      </c>
      <c r="P29" s="12" t="str">
        <f>IF('Control Sample Data'!D28="","",IF(SUM('Control Sample Data'!D$3:D$98)&gt;10,IF(AND(ISNUMBER('Control Sample Data'!D28),'Control Sample Data'!D28&lt;35,'Control Sample Data'!D28&gt;0),'Control Sample Data'!D28,35),""))</f>
        <v/>
      </c>
      <c r="Q29" s="12" t="str">
        <f>IF('Control Sample Data'!E28="","",IF(SUM('Control Sample Data'!E$3:E$98)&gt;10,IF(AND(ISNUMBER('Control Sample Data'!E28),'Control Sample Data'!E28&lt;35,'Control Sample Data'!E28&gt;0),'Control Sample Data'!E28,35),""))</f>
        <v/>
      </c>
      <c r="R29" s="12" t="str">
        <f>IF('Control Sample Data'!F28="","",IF(SUM('Control Sample Data'!F$3:F$98)&gt;10,IF(AND(ISNUMBER('Control Sample Data'!F28),'Control Sample Data'!F28&lt;35,'Control Sample Data'!F28&gt;0),'Control Sample Data'!F28,35),""))</f>
        <v/>
      </c>
      <c r="S29" s="12" t="str">
        <f>IF('Control Sample Data'!G28="","",IF(SUM('Control Sample Data'!G$3:G$98)&gt;10,IF(AND(ISNUMBER('Control Sample Data'!G28),'Control Sample Data'!G28&lt;35,'Control Sample Data'!G28&gt;0),'Control Sample Data'!G28,35),""))</f>
        <v/>
      </c>
      <c r="T29" s="12" t="str">
        <f>IF('Control Sample Data'!H28="","",IF(SUM('Control Sample Data'!H$3:H$98)&gt;10,IF(AND(ISNUMBER('Control Sample Data'!H28),'Control Sample Data'!H28&lt;35,'Control Sample Data'!H28&gt;0),'Control Sample Data'!H28,35),""))</f>
        <v/>
      </c>
      <c r="U29" s="12" t="str">
        <f>IF('Control Sample Data'!I28="","",IF(SUM('Control Sample Data'!I$3:I$98)&gt;10,IF(AND(ISNUMBER('Control Sample Data'!I28),'Control Sample Data'!I28&lt;35,'Control Sample Data'!I28&gt;0),'Control Sample Data'!I28,35),""))</f>
        <v/>
      </c>
      <c r="V29" s="12" t="str">
        <f>IF('Control Sample Data'!J28="","",IF(SUM('Control Sample Data'!J$3:J$98)&gt;10,IF(AND(ISNUMBER('Control Sample Data'!J28),'Control Sample Data'!J28&lt;35,'Control Sample Data'!J28&gt;0),'Control Sample Data'!J28,35),""))</f>
        <v/>
      </c>
      <c r="W29" s="12" t="str">
        <f>IF('Control Sample Data'!K28="","",IF(SUM('Control Sample Data'!K$3:K$98)&gt;10,IF(AND(ISNUMBER('Control Sample Data'!K28),'Control Sample Data'!K28&lt;35,'Control Sample Data'!K28&gt;0),'Control Sample Data'!K28,35),""))</f>
        <v/>
      </c>
      <c r="X29" s="12" t="str">
        <f>IF('Control Sample Data'!L28="","",IF(SUM('Control Sample Data'!L$3:L$98)&gt;10,IF(AND(ISNUMBER('Control Sample Data'!L28),'Control Sample Data'!L28&lt;35,'Control Sample Data'!L28&gt;0),'Control Sample Data'!L28,35),""))</f>
        <v/>
      </c>
      <c r="AS29" s="11" t="str">
        <f t="shared" si="21"/>
        <v>NM_000386</v>
      </c>
      <c r="AT29" s="44" t="s">
        <v>107</v>
      </c>
      <c r="AU29" s="12" t="str">
        <f t="shared" si="22"/>
        <v/>
      </c>
      <c r="AV29" s="12" t="str">
        <f t="shared" si="0"/>
        <v/>
      </c>
      <c r="AW29" s="12" t="str">
        <f t="shared" si="1"/>
        <v/>
      </c>
      <c r="AX29" s="12" t="str">
        <f t="shared" si="2"/>
        <v/>
      </c>
      <c r="AY29" s="12" t="str">
        <f t="shared" si="3"/>
        <v/>
      </c>
      <c r="AZ29" s="12" t="str">
        <f t="shared" si="4"/>
        <v/>
      </c>
      <c r="BA29" s="12" t="str">
        <f t="shared" si="5"/>
        <v/>
      </c>
      <c r="BB29" s="12" t="str">
        <f t="shared" si="6"/>
        <v/>
      </c>
      <c r="BC29" s="12" t="str">
        <f t="shared" si="7"/>
        <v/>
      </c>
      <c r="BD29" s="12" t="str">
        <f t="shared" si="8"/>
        <v/>
      </c>
      <c r="BE29" s="12" t="str">
        <f t="shared" si="9"/>
        <v/>
      </c>
      <c r="BF29" s="12" t="str">
        <f t="shared" si="10"/>
        <v/>
      </c>
      <c r="BG29" s="12" t="str">
        <f t="shared" si="11"/>
        <v/>
      </c>
      <c r="BH29" s="12" t="str">
        <f t="shared" si="12"/>
        <v/>
      </c>
      <c r="BI29" s="12" t="str">
        <f t="shared" si="13"/>
        <v/>
      </c>
      <c r="BJ29" s="12" t="str">
        <f t="shared" si="14"/>
        <v/>
      </c>
      <c r="BK29" s="12" t="str">
        <f t="shared" si="15"/>
        <v/>
      </c>
      <c r="BL29" s="12" t="str">
        <f t="shared" si="16"/>
        <v/>
      </c>
      <c r="BM29" s="12" t="str">
        <f t="shared" si="17"/>
        <v/>
      </c>
      <c r="BN29" s="12" t="str">
        <f t="shared" si="18"/>
        <v/>
      </c>
      <c r="BO29" s="46" t="str">
        <f t="shared" si="23"/>
        <v>N/A</v>
      </c>
      <c r="BP29" s="46" t="str">
        <f t="shared" si="24"/>
        <v>N/A</v>
      </c>
      <c r="BQ29" s="43" t="str">
        <f t="shared" si="25"/>
        <v>NM_000386</v>
      </c>
      <c r="BR29" s="44" t="s">
        <v>425</v>
      </c>
      <c r="BS29" s="47" t="str">
        <f t="shared" si="26"/>
        <v/>
      </c>
      <c r="BT29" s="47" t="str">
        <f t="shared" si="27"/>
        <v/>
      </c>
      <c r="BU29" s="47" t="str">
        <f t="shared" si="28"/>
        <v/>
      </c>
      <c r="BV29" s="47" t="str">
        <f t="shared" si="29"/>
        <v/>
      </c>
      <c r="BW29" s="47" t="str">
        <f t="shared" si="30"/>
        <v/>
      </c>
      <c r="BX29" s="47" t="str">
        <f t="shared" si="31"/>
        <v/>
      </c>
      <c r="BY29" s="47" t="str">
        <f t="shared" si="32"/>
        <v/>
      </c>
      <c r="BZ29" s="47" t="str">
        <f t="shared" si="33"/>
        <v/>
      </c>
      <c r="CA29" s="47" t="str">
        <f t="shared" si="34"/>
        <v/>
      </c>
      <c r="CB29" s="47" t="str">
        <f t="shared" si="35"/>
        <v/>
      </c>
      <c r="CC29" s="47" t="str">
        <f t="shared" si="36"/>
        <v/>
      </c>
      <c r="CD29" s="47" t="str">
        <f t="shared" si="37"/>
        <v/>
      </c>
      <c r="CE29" s="47" t="str">
        <f t="shared" si="38"/>
        <v/>
      </c>
      <c r="CF29" s="47" t="str">
        <f t="shared" si="39"/>
        <v/>
      </c>
      <c r="CG29" s="47" t="str">
        <f t="shared" si="40"/>
        <v/>
      </c>
      <c r="CH29" s="47" t="str">
        <f t="shared" si="41"/>
        <v/>
      </c>
      <c r="CI29" s="47" t="str">
        <f t="shared" si="42"/>
        <v/>
      </c>
      <c r="CJ29" s="47" t="str">
        <f t="shared" si="43"/>
        <v/>
      </c>
      <c r="CK29" s="47" t="str">
        <f t="shared" si="44"/>
        <v/>
      </c>
      <c r="CL29" s="47" t="str">
        <f t="shared" si="45"/>
        <v/>
      </c>
    </row>
    <row r="30" spans="1:90" ht="12.75">
      <c r="A30" s="11" t="str">
        <f>'Gene Table'!C29</f>
        <v>NM_021975</v>
      </c>
      <c r="B30" s="11" t="s">
        <v>111</v>
      </c>
      <c r="C30" s="12" t="str">
        <f>IF('Test Sample Data'!C29="","",IF(SUM('Test Sample Data'!C$3:C$98)&gt;10,IF(AND(ISNUMBER('Test Sample Data'!C29),'Test Sample Data'!C29&lt;35,'Test Sample Data'!C29&gt;0),'Test Sample Data'!C29,35),""))</f>
        <v/>
      </c>
      <c r="D30" s="12" t="str">
        <f>IF('Test Sample Data'!D29="","",IF(SUM('Test Sample Data'!D$3:D$98)&gt;10,IF(AND(ISNUMBER('Test Sample Data'!D29),'Test Sample Data'!D29&lt;35,'Test Sample Data'!D29&gt;0),'Test Sample Data'!D29,35),""))</f>
        <v/>
      </c>
      <c r="E30" s="12" t="str">
        <f>IF('Test Sample Data'!E29="","",IF(SUM('Test Sample Data'!E$3:E$98)&gt;10,IF(AND(ISNUMBER('Test Sample Data'!E29),'Test Sample Data'!E29&lt;35,'Test Sample Data'!E29&gt;0),'Test Sample Data'!E29,35),""))</f>
        <v/>
      </c>
      <c r="F30" s="12" t="str">
        <f>IF('Test Sample Data'!F29="","",IF(SUM('Test Sample Data'!F$3:F$98)&gt;10,IF(AND(ISNUMBER('Test Sample Data'!F29),'Test Sample Data'!F29&lt;35,'Test Sample Data'!F29&gt;0),'Test Sample Data'!F29,35),""))</f>
        <v/>
      </c>
      <c r="G30" s="12" t="str">
        <f>IF('Test Sample Data'!G29="","",IF(SUM('Test Sample Data'!G$3:G$98)&gt;10,IF(AND(ISNUMBER('Test Sample Data'!G29),'Test Sample Data'!G29&lt;35,'Test Sample Data'!G29&gt;0),'Test Sample Data'!G29,35),""))</f>
        <v/>
      </c>
      <c r="H30" s="12" t="str">
        <f>IF('Test Sample Data'!H29="","",IF(SUM('Test Sample Data'!H$3:H$98)&gt;10,IF(AND(ISNUMBER('Test Sample Data'!H29),'Test Sample Data'!H29&lt;35,'Test Sample Data'!H29&gt;0),'Test Sample Data'!H29,35),""))</f>
        <v/>
      </c>
      <c r="I30" s="12" t="str">
        <f>IF('Test Sample Data'!I29="","",IF(SUM('Test Sample Data'!I$3:I$98)&gt;10,IF(AND(ISNUMBER('Test Sample Data'!I29),'Test Sample Data'!I29&lt;35,'Test Sample Data'!I29&gt;0),'Test Sample Data'!I29,35),""))</f>
        <v/>
      </c>
      <c r="J30" s="12" t="str">
        <f>IF('Test Sample Data'!J29="","",IF(SUM('Test Sample Data'!J$3:J$98)&gt;10,IF(AND(ISNUMBER('Test Sample Data'!J29),'Test Sample Data'!J29&lt;35,'Test Sample Data'!J29&gt;0),'Test Sample Data'!J29,35),""))</f>
        <v/>
      </c>
      <c r="K30" s="12" t="str">
        <f>IF('Test Sample Data'!K29="","",IF(SUM('Test Sample Data'!K$3:K$98)&gt;10,IF(AND(ISNUMBER('Test Sample Data'!K29),'Test Sample Data'!K29&lt;35,'Test Sample Data'!K29&gt;0),'Test Sample Data'!K29,35),""))</f>
        <v/>
      </c>
      <c r="L30" s="12" t="str">
        <f>IF('Test Sample Data'!L29="","",IF(SUM('Test Sample Data'!L$3:L$98)&gt;10,IF(AND(ISNUMBER('Test Sample Data'!L29),'Test Sample Data'!L29&lt;35,'Test Sample Data'!L29&gt;0),'Test Sample Data'!L29,35),""))</f>
        <v/>
      </c>
      <c r="M30" s="12" t="str">
        <f>'Gene Table'!C29</f>
        <v>NM_021975</v>
      </c>
      <c r="N30" s="12" t="s">
        <v>111</v>
      </c>
      <c r="O30" s="12" t="str">
        <f>IF('Control Sample Data'!C29="","",IF(SUM('Control Sample Data'!C$3:C$98)&gt;10,IF(AND(ISNUMBER('Control Sample Data'!C29),'Control Sample Data'!C29&lt;35,'Control Sample Data'!C29&gt;0),'Control Sample Data'!C29,35),""))</f>
        <v/>
      </c>
      <c r="P30" s="12" t="str">
        <f>IF('Control Sample Data'!D29="","",IF(SUM('Control Sample Data'!D$3:D$98)&gt;10,IF(AND(ISNUMBER('Control Sample Data'!D29),'Control Sample Data'!D29&lt;35,'Control Sample Data'!D29&gt;0),'Control Sample Data'!D29,35),""))</f>
        <v/>
      </c>
      <c r="Q30" s="12" t="str">
        <f>IF('Control Sample Data'!E29="","",IF(SUM('Control Sample Data'!E$3:E$98)&gt;10,IF(AND(ISNUMBER('Control Sample Data'!E29),'Control Sample Data'!E29&lt;35,'Control Sample Data'!E29&gt;0),'Control Sample Data'!E29,35),""))</f>
        <v/>
      </c>
      <c r="R30" s="12" t="str">
        <f>IF('Control Sample Data'!F29="","",IF(SUM('Control Sample Data'!F$3:F$98)&gt;10,IF(AND(ISNUMBER('Control Sample Data'!F29),'Control Sample Data'!F29&lt;35,'Control Sample Data'!F29&gt;0),'Control Sample Data'!F29,35),""))</f>
        <v/>
      </c>
      <c r="S30" s="12" t="str">
        <f>IF('Control Sample Data'!G29="","",IF(SUM('Control Sample Data'!G$3:G$98)&gt;10,IF(AND(ISNUMBER('Control Sample Data'!G29),'Control Sample Data'!G29&lt;35,'Control Sample Data'!G29&gt;0),'Control Sample Data'!G29,35),""))</f>
        <v/>
      </c>
      <c r="T30" s="12" t="str">
        <f>IF('Control Sample Data'!H29="","",IF(SUM('Control Sample Data'!H$3:H$98)&gt;10,IF(AND(ISNUMBER('Control Sample Data'!H29),'Control Sample Data'!H29&lt;35,'Control Sample Data'!H29&gt;0),'Control Sample Data'!H29,35),""))</f>
        <v/>
      </c>
      <c r="U30" s="12" t="str">
        <f>IF('Control Sample Data'!I29="","",IF(SUM('Control Sample Data'!I$3:I$98)&gt;10,IF(AND(ISNUMBER('Control Sample Data'!I29),'Control Sample Data'!I29&lt;35,'Control Sample Data'!I29&gt;0),'Control Sample Data'!I29,35),""))</f>
        <v/>
      </c>
      <c r="V30" s="12" t="str">
        <f>IF('Control Sample Data'!J29="","",IF(SUM('Control Sample Data'!J$3:J$98)&gt;10,IF(AND(ISNUMBER('Control Sample Data'!J29),'Control Sample Data'!J29&lt;35,'Control Sample Data'!J29&gt;0),'Control Sample Data'!J29,35),""))</f>
        <v/>
      </c>
      <c r="W30" s="12" t="str">
        <f>IF('Control Sample Data'!K29="","",IF(SUM('Control Sample Data'!K$3:K$98)&gt;10,IF(AND(ISNUMBER('Control Sample Data'!K29),'Control Sample Data'!K29&lt;35,'Control Sample Data'!K29&gt;0),'Control Sample Data'!K29,35),""))</f>
        <v/>
      </c>
      <c r="X30" s="12" t="str">
        <f>IF('Control Sample Data'!L29="","",IF(SUM('Control Sample Data'!L$3:L$98)&gt;10,IF(AND(ISNUMBER('Control Sample Data'!L29),'Control Sample Data'!L29&lt;35,'Control Sample Data'!L29&gt;0),'Control Sample Data'!L29,35),""))</f>
        <v/>
      </c>
      <c r="AS30" s="11" t="str">
        <f t="shared" si="21"/>
        <v>NM_021975</v>
      </c>
      <c r="AT30" s="44" t="s">
        <v>111</v>
      </c>
      <c r="AU30" s="12" t="str">
        <f t="shared" si="22"/>
        <v/>
      </c>
      <c r="AV30" s="12" t="str">
        <f t="shared" si="0"/>
        <v/>
      </c>
      <c r="AW30" s="12" t="str">
        <f t="shared" si="1"/>
        <v/>
      </c>
      <c r="AX30" s="12" t="str">
        <f t="shared" si="2"/>
        <v/>
      </c>
      <c r="AY30" s="12" t="str">
        <f t="shared" si="3"/>
        <v/>
      </c>
      <c r="AZ30" s="12" t="str">
        <f t="shared" si="4"/>
        <v/>
      </c>
      <c r="BA30" s="12" t="str">
        <f t="shared" si="5"/>
        <v/>
      </c>
      <c r="BB30" s="12" t="str">
        <f t="shared" si="6"/>
        <v/>
      </c>
      <c r="BC30" s="12" t="str">
        <f t="shared" si="7"/>
        <v/>
      </c>
      <c r="BD30" s="12" t="str">
        <f t="shared" si="8"/>
        <v/>
      </c>
      <c r="BE30" s="12" t="str">
        <f t="shared" si="9"/>
        <v/>
      </c>
      <c r="BF30" s="12" t="str">
        <f t="shared" si="10"/>
        <v/>
      </c>
      <c r="BG30" s="12" t="str">
        <f t="shared" si="11"/>
        <v/>
      </c>
      <c r="BH30" s="12" t="str">
        <f t="shared" si="12"/>
        <v/>
      </c>
      <c r="BI30" s="12" t="str">
        <f t="shared" si="13"/>
        <v/>
      </c>
      <c r="BJ30" s="12" t="str">
        <f t="shared" si="14"/>
        <v/>
      </c>
      <c r="BK30" s="12" t="str">
        <f t="shared" si="15"/>
        <v/>
      </c>
      <c r="BL30" s="12" t="str">
        <f t="shared" si="16"/>
        <v/>
      </c>
      <c r="BM30" s="12" t="str">
        <f t="shared" si="17"/>
        <v/>
      </c>
      <c r="BN30" s="12" t="str">
        <f t="shared" si="18"/>
        <v/>
      </c>
      <c r="BO30" s="46" t="str">
        <f t="shared" si="23"/>
        <v>N/A</v>
      </c>
      <c r="BP30" s="46" t="str">
        <f t="shared" si="24"/>
        <v>N/A</v>
      </c>
      <c r="BQ30" s="43" t="str">
        <f t="shared" si="25"/>
        <v>NM_021975</v>
      </c>
      <c r="BR30" s="44" t="s">
        <v>426</v>
      </c>
      <c r="BS30" s="47" t="str">
        <f t="shared" si="26"/>
        <v/>
      </c>
      <c r="BT30" s="47" t="str">
        <f t="shared" si="27"/>
        <v/>
      </c>
      <c r="BU30" s="47" t="str">
        <f t="shared" si="28"/>
        <v/>
      </c>
      <c r="BV30" s="47" t="str">
        <f t="shared" si="29"/>
        <v/>
      </c>
      <c r="BW30" s="47" t="str">
        <f t="shared" si="30"/>
        <v/>
      </c>
      <c r="BX30" s="47" t="str">
        <f t="shared" si="31"/>
        <v/>
      </c>
      <c r="BY30" s="47" t="str">
        <f t="shared" si="32"/>
        <v/>
      </c>
      <c r="BZ30" s="47" t="str">
        <f t="shared" si="33"/>
        <v/>
      </c>
      <c r="CA30" s="47" t="str">
        <f t="shared" si="34"/>
        <v/>
      </c>
      <c r="CB30" s="47" t="str">
        <f t="shared" si="35"/>
        <v/>
      </c>
      <c r="CC30" s="47" t="str">
        <f t="shared" si="36"/>
        <v/>
      </c>
      <c r="CD30" s="47" t="str">
        <f t="shared" si="37"/>
        <v/>
      </c>
      <c r="CE30" s="47" t="str">
        <f t="shared" si="38"/>
        <v/>
      </c>
      <c r="CF30" s="47" t="str">
        <f t="shared" si="39"/>
        <v/>
      </c>
      <c r="CG30" s="47" t="str">
        <f t="shared" si="40"/>
        <v/>
      </c>
      <c r="CH30" s="47" t="str">
        <f t="shared" si="41"/>
        <v/>
      </c>
      <c r="CI30" s="47" t="str">
        <f t="shared" si="42"/>
        <v/>
      </c>
      <c r="CJ30" s="47" t="str">
        <f t="shared" si="43"/>
        <v/>
      </c>
      <c r="CK30" s="47" t="str">
        <f t="shared" si="44"/>
        <v/>
      </c>
      <c r="CL30" s="47" t="str">
        <f t="shared" si="45"/>
        <v/>
      </c>
    </row>
    <row r="31" spans="1:90" ht="12.75">
      <c r="A31" s="11" t="str">
        <f>'Gene Table'!C30</f>
        <v>NM_001188</v>
      </c>
      <c r="B31" s="11" t="s">
        <v>115</v>
      </c>
      <c r="C31" s="12" t="str">
        <f>IF('Test Sample Data'!C30="","",IF(SUM('Test Sample Data'!C$3:C$98)&gt;10,IF(AND(ISNUMBER('Test Sample Data'!C30),'Test Sample Data'!C30&lt;35,'Test Sample Data'!C30&gt;0),'Test Sample Data'!C30,35),""))</f>
        <v/>
      </c>
      <c r="D31" s="12" t="str">
        <f>IF('Test Sample Data'!D30="","",IF(SUM('Test Sample Data'!D$3:D$98)&gt;10,IF(AND(ISNUMBER('Test Sample Data'!D30),'Test Sample Data'!D30&lt;35,'Test Sample Data'!D30&gt;0),'Test Sample Data'!D30,35),""))</f>
        <v/>
      </c>
      <c r="E31" s="12" t="str">
        <f>IF('Test Sample Data'!E30="","",IF(SUM('Test Sample Data'!E$3:E$98)&gt;10,IF(AND(ISNUMBER('Test Sample Data'!E30),'Test Sample Data'!E30&lt;35,'Test Sample Data'!E30&gt;0),'Test Sample Data'!E30,35),""))</f>
        <v/>
      </c>
      <c r="F31" s="12" t="str">
        <f>IF('Test Sample Data'!F30="","",IF(SUM('Test Sample Data'!F$3:F$98)&gt;10,IF(AND(ISNUMBER('Test Sample Data'!F30),'Test Sample Data'!F30&lt;35,'Test Sample Data'!F30&gt;0),'Test Sample Data'!F30,35),""))</f>
        <v/>
      </c>
      <c r="G31" s="12" t="str">
        <f>IF('Test Sample Data'!G30="","",IF(SUM('Test Sample Data'!G$3:G$98)&gt;10,IF(AND(ISNUMBER('Test Sample Data'!G30),'Test Sample Data'!G30&lt;35,'Test Sample Data'!G30&gt;0),'Test Sample Data'!G30,35),""))</f>
        <v/>
      </c>
      <c r="H31" s="12" t="str">
        <f>IF('Test Sample Data'!H30="","",IF(SUM('Test Sample Data'!H$3:H$98)&gt;10,IF(AND(ISNUMBER('Test Sample Data'!H30),'Test Sample Data'!H30&lt;35,'Test Sample Data'!H30&gt;0),'Test Sample Data'!H30,35),""))</f>
        <v/>
      </c>
      <c r="I31" s="12" t="str">
        <f>IF('Test Sample Data'!I30="","",IF(SUM('Test Sample Data'!I$3:I$98)&gt;10,IF(AND(ISNUMBER('Test Sample Data'!I30),'Test Sample Data'!I30&lt;35,'Test Sample Data'!I30&gt;0),'Test Sample Data'!I30,35),""))</f>
        <v/>
      </c>
      <c r="J31" s="12" t="str">
        <f>IF('Test Sample Data'!J30="","",IF(SUM('Test Sample Data'!J$3:J$98)&gt;10,IF(AND(ISNUMBER('Test Sample Data'!J30),'Test Sample Data'!J30&lt;35,'Test Sample Data'!J30&gt;0),'Test Sample Data'!J30,35),""))</f>
        <v/>
      </c>
      <c r="K31" s="12" t="str">
        <f>IF('Test Sample Data'!K30="","",IF(SUM('Test Sample Data'!K$3:K$98)&gt;10,IF(AND(ISNUMBER('Test Sample Data'!K30),'Test Sample Data'!K30&lt;35,'Test Sample Data'!K30&gt;0),'Test Sample Data'!K30,35),""))</f>
        <v/>
      </c>
      <c r="L31" s="12" t="str">
        <f>IF('Test Sample Data'!L30="","",IF(SUM('Test Sample Data'!L$3:L$98)&gt;10,IF(AND(ISNUMBER('Test Sample Data'!L30),'Test Sample Data'!L30&lt;35,'Test Sample Data'!L30&gt;0),'Test Sample Data'!L30,35),""))</f>
        <v/>
      </c>
      <c r="M31" s="12" t="str">
        <f>'Gene Table'!C30</f>
        <v>NM_001188</v>
      </c>
      <c r="N31" s="12" t="s">
        <v>115</v>
      </c>
      <c r="O31" s="12" t="str">
        <f>IF('Control Sample Data'!C30="","",IF(SUM('Control Sample Data'!C$3:C$98)&gt;10,IF(AND(ISNUMBER('Control Sample Data'!C30),'Control Sample Data'!C30&lt;35,'Control Sample Data'!C30&gt;0),'Control Sample Data'!C30,35),""))</f>
        <v/>
      </c>
      <c r="P31" s="12" t="str">
        <f>IF('Control Sample Data'!D30="","",IF(SUM('Control Sample Data'!D$3:D$98)&gt;10,IF(AND(ISNUMBER('Control Sample Data'!D30),'Control Sample Data'!D30&lt;35,'Control Sample Data'!D30&gt;0),'Control Sample Data'!D30,35),""))</f>
        <v/>
      </c>
      <c r="Q31" s="12" t="str">
        <f>IF('Control Sample Data'!E30="","",IF(SUM('Control Sample Data'!E$3:E$98)&gt;10,IF(AND(ISNUMBER('Control Sample Data'!E30),'Control Sample Data'!E30&lt;35,'Control Sample Data'!E30&gt;0),'Control Sample Data'!E30,35),""))</f>
        <v/>
      </c>
      <c r="R31" s="12" t="str">
        <f>IF('Control Sample Data'!F30="","",IF(SUM('Control Sample Data'!F$3:F$98)&gt;10,IF(AND(ISNUMBER('Control Sample Data'!F30),'Control Sample Data'!F30&lt;35,'Control Sample Data'!F30&gt;0),'Control Sample Data'!F30,35),""))</f>
        <v/>
      </c>
      <c r="S31" s="12" t="str">
        <f>IF('Control Sample Data'!G30="","",IF(SUM('Control Sample Data'!G$3:G$98)&gt;10,IF(AND(ISNUMBER('Control Sample Data'!G30),'Control Sample Data'!G30&lt;35,'Control Sample Data'!G30&gt;0),'Control Sample Data'!G30,35),""))</f>
        <v/>
      </c>
      <c r="T31" s="12" t="str">
        <f>IF('Control Sample Data'!H30="","",IF(SUM('Control Sample Data'!H$3:H$98)&gt;10,IF(AND(ISNUMBER('Control Sample Data'!H30),'Control Sample Data'!H30&lt;35,'Control Sample Data'!H30&gt;0),'Control Sample Data'!H30,35),""))</f>
        <v/>
      </c>
      <c r="U31" s="12" t="str">
        <f>IF('Control Sample Data'!I30="","",IF(SUM('Control Sample Data'!I$3:I$98)&gt;10,IF(AND(ISNUMBER('Control Sample Data'!I30),'Control Sample Data'!I30&lt;35,'Control Sample Data'!I30&gt;0),'Control Sample Data'!I30,35),""))</f>
        <v/>
      </c>
      <c r="V31" s="12" t="str">
        <f>IF('Control Sample Data'!J30="","",IF(SUM('Control Sample Data'!J$3:J$98)&gt;10,IF(AND(ISNUMBER('Control Sample Data'!J30),'Control Sample Data'!J30&lt;35,'Control Sample Data'!J30&gt;0),'Control Sample Data'!J30,35),""))</f>
        <v/>
      </c>
      <c r="W31" s="12" t="str">
        <f>IF('Control Sample Data'!K30="","",IF(SUM('Control Sample Data'!K$3:K$98)&gt;10,IF(AND(ISNUMBER('Control Sample Data'!K30),'Control Sample Data'!K30&lt;35,'Control Sample Data'!K30&gt;0),'Control Sample Data'!K30,35),""))</f>
        <v/>
      </c>
      <c r="X31" s="12" t="str">
        <f>IF('Control Sample Data'!L30="","",IF(SUM('Control Sample Data'!L$3:L$98)&gt;10,IF(AND(ISNUMBER('Control Sample Data'!L30),'Control Sample Data'!L30&lt;35,'Control Sample Data'!L30&gt;0),'Control Sample Data'!L30,35),""))</f>
        <v/>
      </c>
      <c r="AS31" s="11" t="str">
        <f t="shared" si="21"/>
        <v>NM_001188</v>
      </c>
      <c r="AT31" s="44" t="s">
        <v>115</v>
      </c>
      <c r="AU31" s="12" t="str">
        <f t="shared" si="22"/>
        <v/>
      </c>
      <c r="AV31" s="12" t="str">
        <f t="shared" si="0"/>
        <v/>
      </c>
      <c r="AW31" s="12" t="str">
        <f t="shared" si="1"/>
        <v/>
      </c>
      <c r="AX31" s="12" t="str">
        <f t="shared" si="2"/>
        <v/>
      </c>
      <c r="AY31" s="12" t="str">
        <f t="shared" si="3"/>
        <v/>
      </c>
      <c r="AZ31" s="12" t="str">
        <f t="shared" si="4"/>
        <v/>
      </c>
      <c r="BA31" s="12" t="str">
        <f t="shared" si="5"/>
        <v/>
      </c>
      <c r="BB31" s="12" t="str">
        <f t="shared" si="6"/>
        <v/>
      </c>
      <c r="BC31" s="12" t="str">
        <f t="shared" si="7"/>
        <v/>
      </c>
      <c r="BD31" s="12" t="str">
        <f t="shared" si="8"/>
        <v/>
      </c>
      <c r="BE31" s="12" t="str">
        <f t="shared" si="9"/>
        <v/>
      </c>
      <c r="BF31" s="12" t="str">
        <f t="shared" si="10"/>
        <v/>
      </c>
      <c r="BG31" s="12" t="str">
        <f t="shared" si="11"/>
        <v/>
      </c>
      <c r="BH31" s="12" t="str">
        <f t="shared" si="12"/>
        <v/>
      </c>
      <c r="BI31" s="12" t="str">
        <f t="shared" si="13"/>
        <v/>
      </c>
      <c r="BJ31" s="12" t="str">
        <f t="shared" si="14"/>
        <v/>
      </c>
      <c r="BK31" s="12" t="str">
        <f t="shared" si="15"/>
        <v/>
      </c>
      <c r="BL31" s="12" t="str">
        <f t="shared" si="16"/>
        <v/>
      </c>
      <c r="BM31" s="12" t="str">
        <f t="shared" si="17"/>
        <v/>
      </c>
      <c r="BN31" s="12" t="str">
        <f t="shared" si="18"/>
        <v/>
      </c>
      <c r="BO31" s="46" t="str">
        <f t="shared" si="23"/>
        <v>N/A</v>
      </c>
      <c r="BP31" s="46" t="str">
        <f t="shared" si="24"/>
        <v>N/A</v>
      </c>
      <c r="BQ31" s="43" t="str">
        <f t="shared" si="25"/>
        <v>NM_001188</v>
      </c>
      <c r="BR31" s="44" t="s">
        <v>427</v>
      </c>
      <c r="BS31" s="47" t="str">
        <f t="shared" si="26"/>
        <v/>
      </c>
      <c r="BT31" s="47" t="str">
        <f t="shared" si="27"/>
        <v/>
      </c>
      <c r="BU31" s="47" t="str">
        <f t="shared" si="28"/>
        <v/>
      </c>
      <c r="BV31" s="47" t="str">
        <f t="shared" si="29"/>
        <v/>
      </c>
      <c r="BW31" s="47" t="str">
        <f t="shared" si="30"/>
        <v/>
      </c>
      <c r="BX31" s="47" t="str">
        <f t="shared" si="31"/>
        <v/>
      </c>
      <c r="BY31" s="47" t="str">
        <f t="shared" si="32"/>
        <v/>
      </c>
      <c r="BZ31" s="47" t="str">
        <f t="shared" si="33"/>
        <v/>
      </c>
      <c r="CA31" s="47" t="str">
        <f t="shared" si="34"/>
        <v/>
      </c>
      <c r="CB31" s="47" t="str">
        <f t="shared" si="35"/>
        <v/>
      </c>
      <c r="CC31" s="47" t="str">
        <f t="shared" si="36"/>
        <v/>
      </c>
      <c r="CD31" s="47" t="str">
        <f t="shared" si="37"/>
        <v/>
      </c>
      <c r="CE31" s="47" t="str">
        <f t="shared" si="38"/>
        <v/>
      </c>
      <c r="CF31" s="47" t="str">
        <f t="shared" si="39"/>
        <v/>
      </c>
      <c r="CG31" s="47" t="str">
        <f t="shared" si="40"/>
        <v/>
      </c>
      <c r="CH31" s="47" t="str">
        <f t="shared" si="41"/>
        <v/>
      </c>
      <c r="CI31" s="47" t="str">
        <f t="shared" si="42"/>
        <v/>
      </c>
      <c r="CJ31" s="47" t="str">
        <f t="shared" si="43"/>
        <v/>
      </c>
      <c r="CK31" s="47" t="str">
        <f t="shared" si="44"/>
        <v/>
      </c>
      <c r="CL31" s="47" t="str">
        <f t="shared" si="45"/>
        <v/>
      </c>
    </row>
    <row r="32" spans="1:90" ht="12.75">
      <c r="A32" s="11" t="str">
        <f>'Gene Table'!C31</f>
        <v>NM_018179</v>
      </c>
      <c r="B32" s="11" t="s">
        <v>119</v>
      </c>
      <c r="C32" s="12" t="str">
        <f>IF('Test Sample Data'!C31="","",IF(SUM('Test Sample Data'!C$3:C$98)&gt;10,IF(AND(ISNUMBER('Test Sample Data'!C31),'Test Sample Data'!C31&lt;35,'Test Sample Data'!C31&gt;0),'Test Sample Data'!C31,35),""))</f>
        <v/>
      </c>
      <c r="D32" s="12" t="str">
        <f>IF('Test Sample Data'!D31="","",IF(SUM('Test Sample Data'!D$3:D$98)&gt;10,IF(AND(ISNUMBER('Test Sample Data'!D31),'Test Sample Data'!D31&lt;35,'Test Sample Data'!D31&gt;0),'Test Sample Data'!D31,35),""))</f>
        <v/>
      </c>
      <c r="E32" s="12" t="str">
        <f>IF('Test Sample Data'!E31="","",IF(SUM('Test Sample Data'!E$3:E$98)&gt;10,IF(AND(ISNUMBER('Test Sample Data'!E31),'Test Sample Data'!E31&lt;35,'Test Sample Data'!E31&gt;0),'Test Sample Data'!E31,35),""))</f>
        <v/>
      </c>
      <c r="F32" s="12" t="str">
        <f>IF('Test Sample Data'!F31="","",IF(SUM('Test Sample Data'!F$3:F$98)&gt;10,IF(AND(ISNUMBER('Test Sample Data'!F31),'Test Sample Data'!F31&lt;35,'Test Sample Data'!F31&gt;0),'Test Sample Data'!F31,35),""))</f>
        <v/>
      </c>
      <c r="G32" s="12" t="str">
        <f>IF('Test Sample Data'!G31="","",IF(SUM('Test Sample Data'!G$3:G$98)&gt;10,IF(AND(ISNUMBER('Test Sample Data'!G31),'Test Sample Data'!G31&lt;35,'Test Sample Data'!G31&gt;0),'Test Sample Data'!G31,35),""))</f>
        <v/>
      </c>
      <c r="H32" s="12" t="str">
        <f>IF('Test Sample Data'!H31="","",IF(SUM('Test Sample Data'!H$3:H$98)&gt;10,IF(AND(ISNUMBER('Test Sample Data'!H31),'Test Sample Data'!H31&lt;35,'Test Sample Data'!H31&gt;0),'Test Sample Data'!H31,35),""))</f>
        <v/>
      </c>
      <c r="I32" s="12" t="str">
        <f>IF('Test Sample Data'!I31="","",IF(SUM('Test Sample Data'!I$3:I$98)&gt;10,IF(AND(ISNUMBER('Test Sample Data'!I31),'Test Sample Data'!I31&lt;35,'Test Sample Data'!I31&gt;0),'Test Sample Data'!I31,35),""))</f>
        <v/>
      </c>
      <c r="J32" s="12" t="str">
        <f>IF('Test Sample Data'!J31="","",IF(SUM('Test Sample Data'!J$3:J$98)&gt;10,IF(AND(ISNUMBER('Test Sample Data'!J31),'Test Sample Data'!J31&lt;35,'Test Sample Data'!J31&gt;0),'Test Sample Data'!J31,35),""))</f>
        <v/>
      </c>
      <c r="K32" s="12" t="str">
        <f>IF('Test Sample Data'!K31="","",IF(SUM('Test Sample Data'!K$3:K$98)&gt;10,IF(AND(ISNUMBER('Test Sample Data'!K31),'Test Sample Data'!K31&lt;35,'Test Sample Data'!K31&gt;0),'Test Sample Data'!K31,35),""))</f>
        <v/>
      </c>
      <c r="L32" s="12" t="str">
        <f>IF('Test Sample Data'!L31="","",IF(SUM('Test Sample Data'!L$3:L$98)&gt;10,IF(AND(ISNUMBER('Test Sample Data'!L31),'Test Sample Data'!L31&lt;35,'Test Sample Data'!L31&gt;0),'Test Sample Data'!L31,35),""))</f>
        <v/>
      </c>
      <c r="M32" s="12" t="str">
        <f>'Gene Table'!C31</f>
        <v>NM_018179</v>
      </c>
      <c r="N32" s="12" t="s">
        <v>119</v>
      </c>
      <c r="O32" s="12" t="str">
        <f>IF('Control Sample Data'!C31="","",IF(SUM('Control Sample Data'!C$3:C$98)&gt;10,IF(AND(ISNUMBER('Control Sample Data'!C31),'Control Sample Data'!C31&lt;35,'Control Sample Data'!C31&gt;0),'Control Sample Data'!C31,35),""))</f>
        <v/>
      </c>
      <c r="P32" s="12" t="str">
        <f>IF('Control Sample Data'!D31="","",IF(SUM('Control Sample Data'!D$3:D$98)&gt;10,IF(AND(ISNUMBER('Control Sample Data'!D31),'Control Sample Data'!D31&lt;35,'Control Sample Data'!D31&gt;0),'Control Sample Data'!D31,35),""))</f>
        <v/>
      </c>
      <c r="Q32" s="12" t="str">
        <f>IF('Control Sample Data'!E31="","",IF(SUM('Control Sample Data'!E$3:E$98)&gt;10,IF(AND(ISNUMBER('Control Sample Data'!E31),'Control Sample Data'!E31&lt;35,'Control Sample Data'!E31&gt;0),'Control Sample Data'!E31,35),""))</f>
        <v/>
      </c>
      <c r="R32" s="12" t="str">
        <f>IF('Control Sample Data'!F31="","",IF(SUM('Control Sample Data'!F$3:F$98)&gt;10,IF(AND(ISNUMBER('Control Sample Data'!F31),'Control Sample Data'!F31&lt;35,'Control Sample Data'!F31&gt;0),'Control Sample Data'!F31,35),""))</f>
        <v/>
      </c>
      <c r="S32" s="12" t="str">
        <f>IF('Control Sample Data'!G31="","",IF(SUM('Control Sample Data'!G$3:G$98)&gt;10,IF(AND(ISNUMBER('Control Sample Data'!G31),'Control Sample Data'!G31&lt;35,'Control Sample Data'!G31&gt;0),'Control Sample Data'!G31,35),""))</f>
        <v/>
      </c>
      <c r="T32" s="12" t="str">
        <f>IF('Control Sample Data'!H31="","",IF(SUM('Control Sample Data'!H$3:H$98)&gt;10,IF(AND(ISNUMBER('Control Sample Data'!H31),'Control Sample Data'!H31&lt;35,'Control Sample Data'!H31&gt;0),'Control Sample Data'!H31,35),""))</f>
        <v/>
      </c>
      <c r="U32" s="12" t="str">
        <f>IF('Control Sample Data'!I31="","",IF(SUM('Control Sample Data'!I$3:I$98)&gt;10,IF(AND(ISNUMBER('Control Sample Data'!I31),'Control Sample Data'!I31&lt;35,'Control Sample Data'!I31&gt;0),'Control Sample Data'!I31,35),""))</f>
        <v/>
      </c>
      <c r="V32" s="12" t="str">
        <f>IF('Control Sample Data'!J31="","",IF(SUM('Control Sample Data'!J$3:J$98)&gt;10,IF(AND(ISNUMBER('Control Sample Data'!J31),'Control Sample Data'!J31&lt;35,'Control Sample Data'!J31&gt;0),'Control Sample Data'!J31,35),""))</f>
        <v/>
      </c>
      <c r="W32" s="12" t="str">
        <f>IF('Control Sample Data'!K31="","",IF(SUM('Control Sample Data'!K$3:K$98)&gt;10,IF(AND(ISNUMBER('Control Sample Data'!K31),'Control Sample Data'!K31&lt;35,'Control Sample Data'!K31&gt;0),'Control Sample Data'!K31,35),""))</f>
        <v/>
      </c>
      <c r="X32" s="12" t="str">
        <f>IF('Control Sample Data'!L31="","",IF(SUM('Control Sample Data'!L$3:L$98)&gt;10,IF(AND(ISNUMBER('Control Sample Data'!L31),'Control Sample Data'!L31&lt;35,'Control Sample Data'!L31&gt;0),'Control Sample Data'!L31,35),""))</f>
        <v/>
      </c>
      <c r="AS32" s="11" t="str">
        <f t="shared" si="21"/>
        <v>NM_018179</v>
      </c>
      <c r="AT32" s="44" t="s">
        <v>119</v>
      </c>
      <c r="AU32" s="12" t="str">
        <f t="shared" si="22"/>
        <v/>
      </c>
      <c r="AV32" s="12" t="str">
        <f t="shared" si="0"/>
        <v/>
      </c>
      <c r="AW32" s="12" t="str">
        <f t="shared" si="1"/>
        <v/>
      </c>
      <c r="AX32" s="12" t="str">
        <f t="shared" si="2"/>
        <v/>
      </c>
      <c r="AY32" s="12" t="str">
        <f t="shared" si="3"/>
        <v/>
      </c>
      <c r="AZ32" s="12" t="str">
        <f t="shared" si="4"/>
        <v/>
      </c>
      <c r="BA32" s="12" t="str">
        <f t="shared" si="5"/>
        <v/>
      </c>
      <c r="BB32" s="12" t="str">
        <f t="shared" si="6"/>
        <v/>
      </c>
      <c r="BC32" s="12" t="str">
        <f t="shared" si="7"/>
        <v/>
      </c>
      <c r="BD32" s="12" t="str">
        <f t="shared" si="8"/>
        <v/>
      </c>
      <c r="BE32" s="12" t="str">
        <f t="shared" si="9"/>
        <v/>
      </c>
      <c r="BF32" s="12" t="str">
        <f t="shared" si="10"/>
        <v/>
      </c>
      <c r="BG32" s="12" t="str">
        <f t="shared" si="11"/>
        <v/>
      </c>
      <c r="BH32" s="12" t="str">
        <f t="shared" si="12"/>
        <v/>
      </c>
      <c r="BI32" s="12" t="str">
        <f t="shared" si="13"/>
        <v/>
      </c>
      <c r="BJ32" s="12" t="str">
        <f t="shared" si="14"/>
        <v/>
      </c>
      <c r="BK32" s="12" t="str">
        <f t="shared" si="15"/>
        <v/>
      </c>
      <c r="BL32" s="12" t="str">
        <f t="shared" si="16"/>
        <v/>
      </c>
      <c r="BM32" s="12" t="str">
        <f t="shared" si="17"/>
        <v/>
      </c>
      <c r="BN32" s="12" t="str">
        <f t="shared" si="18"/>
        <v/>
      </c>
      <c r="BO32" s="46" t="str">
        <f t="shared" si="23"/>
        <v>N/A</v>
      </c>
      <c r="BP32" s="46" t="str">
        <f t="shared" si="24"/>
        <v>N/A</v>
      </c>
      <c r="BQ32" s="43" t="str">
        <f t="shared" si="25"/>
        <v>NM_018179</v>
      </c>
      <c r="BR32" s="44" t="s">
        <v>428</v>
      </c>
      <c r="BS32" s="47" t="str">
        <f t="shared" si="26"/>
        <v/>
      </c>
      <c r="BT32" s="47" t="str">
        <f t="shared" si="27"/>
        <v/>
      </c>
      <c r="BU32" s="47" t="str">
        <f t="shared" si="28"/>
        <v/>
      </c>
      <c r="BV32" s="47" t="str">
        <f t="shared" si="29"/>
        <v/>
      </c>
      <c r="BW32" s="47" t="str">
        <f t="shared" si="30"/>
        <v/>
      </c>
      <c r="BX32" s="47" t="str">
        <f t="shared" si="31"/>
        <v/>
      </c>
      <c r="BY32" s="47" t="str">
        <f t="shared" si="32"/>
        <v/>
      </c>
      <c r="BZ32" s="47" t="str">
        <f t="shared" si="33"/>
        <v/>
      </c>
      <c r="CA32" s="47" t="str">
        <f t="shared" si="34"/>
        <v/>
      </c>
      <c r="CB32" s="47" t="str">
        <f t="shared" si="35"/>
        <v/>
      </c>
      <c r="CC32" s="47" t="str">
        <f t="shared" si="36"/>
        <v/>
      </c>
      <c r="CD32" s="47" t="str">
        <f t="shared" si="37"/>
        <v/>
      </c>
      <c r="CE32" s="47" t="str">
        <f t="shared" si="38"/>
        <v/>
      </c>
      <c r="CF32" s="47" t="str">
        <f t="shared" si="39"/>
        <v/>
      </c>
      <c r="CG32" s="47" t="str">
        <f t="shared" si="40"/>
        <v/>
      </c>
      <c r="CH32" s="47" t="str">
        <f t="shared" si="41"/>
        <v/>
      </c>
      <c r="CI32" s="47" t="str">
        <f t="shared" si="42"/>
        <v/>
      </c>
      <c r="CJ32" s="47" t="str">
        <f t="shared" si="43"/>
        <v/>
      </c>
      <c r="CK32" s="47" t="str">
        <f t="shared" si="44"/>
        <v/>
      </c>
      <c r="CL32" s="47" t="str">
        <f t="shared" si="45"/>
        <v/>
      </c>
    </row>
    <row r="33" spans="1:90" ht="13.5" customHeight="1">
      <c r="A33" s="11" t="str">
        <f>'Gene Table'!C32</f>
        <v>NM_000602</v>
      </c>
      <c r="B33" s="11" t="s">
        <v>123</v>
      </c>
      <c r="C33" s="12" t="str">
        <f>IF('Test Sample Data'!C32="","",IF(SUM('Test Sample Data'!C$3:C$98)&gt;10,IF(AND(ISNUMBER('Test Sample Data'!C32),'Test Sample Data'!C32&lt;35,'Test Sample Data'!C32&gt;0),'Test Sample Data'!C32,35),""))</f>
        <v/>
      </c>
      <c r="D33" s="12" t="str">
        <f>IF('Test Sample Data'!D32="","",IF(SUM('Test Sample Data'!D$3:D$98)&gt;10,IF(AND(ISNUMBER('Test Sample Data'!D32),'Test Sample Data'!D32&lt;35,'Test Sample Data'!D32&gt;0),'Test Sample Data'!D32,35),""))</f>
        <v/>
      </c>
      <c r="E33" s="12" t="str">
        <f>IF('Test Sample Data'!E32="","",IF(SUM('Test Sample Data'!E$3:E$98)&gt;10,IF(AND(ISNUMBER('Test Sample Data'!E32),'Test Sample Data'!E32&lt;35,'Test Sample Data'!E32&gt;0),'Test Sample Data'!E32,35),""))</f>
        <v/>
      </c>
      <c r="F33" s="12" t="str">
        <f>IF('Test Sample Data'!F32="","",IF(SUM('Test Sample Data'!F$3:F$98)&gt;10,IF(AND(ISNUMBER('Test Sample Data'!F32),'Test Sample Data'!F32&lt;35,'Test Sample Data'!F32&gt;0),'Test Sample Data'!F32,35),""))</f>
        <v/>
      </c>
      <c r="G33" s="12" t="str">
        <f>IF('Test Sample Data'!G32="","",IF(SUM('Test Sample Data'!G$3:G$98)&gt;10,IF(AND(ISNUMBER('Test Sample Data'!G32),'Test Sample Data'!G32&lt;35,'Test Sample Data'!G32&gt;0),'Test Sample Data'!G32,35),""))</f>
        <v/>
      </c>
      <c r="H33" s="12" t="str">
        <f>IF('Test Sample Data'!H32="","",IF(SUM('Test Sample Data'!H$3:H$98)&gt;10,IF(AND(ISNUMBER('Test Sample Data'!H32),'Test Sample Data'!H32&lt;35,'Test Sample Data'!H32&gt;0),'Test Sample Data'!H32,35),""))</f>
        <v/>
      </c>
      <c r="I33" s="12" t="str">
        <f>IF('Test Sample Data'!I32="","",IF(SUM('Test Sample Data'!I$3:I$98)&gt;10,IF(AND(ISNUMBER('Test Sample Data'!I32),'Test Sample Data'!I32&lt;35,'Test Sample Data'!I32&gt;0),'Test Sample Data'!I32,35),""))</f>
        <v/>
      </c>
      <c r="J33" s="12" t="str">
        <f>IF('Test Sample Data'!J32="","",IF(SUM('Test Sample Data'!J$3:J$98)&gt;10,IF(AND(ISNUMBER('Test Sample Data'!J32),'Test Sample Data'!J32&lt;35,'Test Sample Data'!J32&gt;0),'Test Sample Data'!J32,35),""))</f>
        <v/>
      </c>
      <c r="K33" s="12" t="str">
        <f>IF('Test Sample Data'!K32="","",IF(SUM('Test Sample Data'!K$3:K$98)&gt;10,IF(AND(ISNUMBER('Test Sample Data'!K32),'Test Sample Data'!K32&lt;35,'Test Sample Data'!K32&gt;0),'Test Sample Data'!K32,35),""))</f>
        <v/>
      </c>
      <c r="L33" s="12" t="str">
        <f>IF('Test Sample Data'!L32="","",IF(SUM('Test Sample Data'!L$3:L$98)&gt;10,IF(AND(ISNUMBER('Test Sample Data'!L32),'Test Sample Data'!L32&lt;35,'Test Sample Data'!L32&gt;0),'Test Sample Data'!L32,35),""))</f>
        <v/>
      </c>
      <c r="M33" s="12" t="str">
        <f>'Gene Table'!C32</f>
        <v>NM_000602</v>
      </c>
      <c r="N33" s="12" t="s">
        <v>123</v>
      </c>
      <c r="O33" s="12" t="str">
        <f>IF('Control Sample Data'!C32="","",IF(SUM('Control Sample Data'!C$3:C$98)&gt;10,IF(AND(ISNUMBER('Control Sample Data'!C32),'Control Sample Data'!C32&lt;35,'Control Sample Data'!C32&gt;0),'Control Sample Data'!C32,35),""))</f>
        <v/>
      </c>
      <c r="P33" s="12" t="str">
        <f>IF('Control Sample Data'!D32="","",IF(SUM('Control Sample Data'!D$3:D$98)&gt;10,IF(AND(ISNUMBER('Control Sample Data'!D32),'Control Sample Data'!D32&lt;35,'Control Sample Data'!D32&gt;0),'Control Sample Data'!D32,35),""))</f>
        <v/>
      </c>
      <c r="Q33" s="12" t="str">
        <f>IF('Control Sample Data'!E32="","",IF(SUM('Control Sample Data'!E$3:E$98)&gt;10,IF(AND(ISNUMBER('Control Sample Data'!E32),'Control Sample Data'!E32&lt;35,'Control Sample Data'!E32&gt;0),'Control Sample Data'!E32,35),""))</f>
        <v/>
      </c>
      <c r="R33" s="12" t="str">
        <f>IF('Control Sample Data'!F32="","",IF(SUM('Control Sample Data'!F$3:F$98)&gt;10,IF(AND(ISNUMBER('Control Sample Data'!F32),'Control Sample Data'!F32&lt;35,'Control Sample Data'!F32&gt;0),'Control Sample Data'!F32,35),""))</f>
        <v/>
      </c>
      <c r="S33" s="12" t="str">
        <f>IF('Control Sample Data'!G32="","",IF(SUM('Control Sample Data'!G$3:G$98)&gt;10,IF(AND(ISNUMBER('Control Sample Data'!G32),'Control Sample Data'!G32&lt;35,'Control Sample Data'!G32&gt;0),'Control Sample Data'!G32,35),""))</f>
        <v/>
      </c>
      <c r="T33" s="12" t="str">
        <f>IF('Control Sample Data'!H32="","",IF(SUM('Control Sample Data'!H$3:H$98)&gt;10,IF(AND(ISNUMBER('Control Sample Data'!H32),'Control Sample Data'!H32&lt;35,'Control Sample Data'!H32&gt;0),'Control Sample Data'!H32,35),""))</f>
        <v/>
      </c>
      <c r="U33" s="12" t="str">
        <f>IF('Control Sample Data'!I32="","",IF(SUM('Control Sample Data'!I$3:I$98)&gt;10,IF(AND(ISNUMBER('Control Sample Data'!I32),'Control Sample Data'!I32&lt;35,'Control Sample Data'!I32&gt;0),'Control Sample Data'!I32,35),""))</f>
        <v/>
      </c>
      <c r="V33" s="12" t="str">
        <f>IF('Control Sample Data'!J32="","",IF(SUM('Control Sample Data'!J$3:J$98)&gt;10,IF(AND(ISNUMBER('Control Sample Data'!J32),'Control Sample Data'!J32&lt;35,'Control Sample Data'!J32&gt;0),'Control Sample Data'!J32,35),""))</f>
        <v/>
      </c>
      <c r="W33" s="12" t="str">
        <f>IF('Control Sample Data'!K32="","",IF(SUM('Control Sample Data'!K$3:K$98)&gt;10,IF(AND(ISNUMBER('Control Sample Data'!K32),'Control Sample Data'!K32&lt;35,'Control Sample Data'!K32&gt;0),'Control Sample Data'!K32,35),""))</f>
        <v/>
      </c>
      <c r="X33" s="12" t="str">
        <f>IF('Control Sample Data'!L32="","",IF(SUM('Control Sample Data'!L$3:L$98)&gt;10,IF(AND(ISNUMBER('Control Sample Data'!L32),'Control Sample Data'!L32&lt;35,'Control Sample Data'!L32&gt;0),'Control Sample Data'!L32,35),""))</f>
        <v/>
      </c>
      <c r="AS33" s="11" t="str">
        <f t="shared" si="21"/>
        <v>NM_000602</v>
      </c>
      <c r="AT33" s="44" t="s">
        <v>123</v>
      </c>
      <c r="AU33" s="12" t="str">
        <f t="shared" si="22"/>
        <v/>
      </c>
      <c r="AV33" s="12" t="str">
        <f t="shared" si="0"/>
        <v/>
      </c>
      <c r="AW33" s="12" t="str">
        <f t="shared" si="1"/>
        <v/>
      </c>
      <c r="AX33" s="12" t="str">
        <f t="shared" si="2"/>
        <v/>
      </c>
      <c r="AY33" s="12" t="str">
        <f t="shared" si="3"/>
        <v/>
      </c>
      <c r="AZ33" s="12" t="str">
        <f t="shared" si="4"/>
        <v/>
      </c>
      <c r="BA33" s="12" t="str">
        <f t="shared" si="5"/>
        <v/>
      </c>
      <c r="BB33" s="12" t="str">
        <f t="shared" si="6"/>
        <v/>
      </c>
      <c r="BC33" s="12" t="str">
        <f t="shared" si="7"/>
        <v/>
      </c>
      <c r="BD33" s="12" t="str">
        <f t="shared" si="8"/>
        <v/>
      </c>
      <c r="BE33" s="12" t="str">
        <f t="shared" si="9"/>
        <v/>
      </c>
      <c r="BF33" s="12" t="str">
        <f t="shared" si="10"/>
        <v/>
      </c>
      <c r="BG33" s="12" t="str">
        <f t="shared" si="11"/>
        <v/>
      </c>
      <c r="BH33" s="12" t="str">
        <f t="shared" si="12"/>
        <v/>
      </c>
      <c r="BI33" s="12" t="str">
        <f t="shared" si="13"/>
        <v/>
      </c>
      <c r="BJ33" s="12" t="str">
        <f t="shared" si="14"/>
        <v/>
      </c>
      <c r="BK33" s="12" t="str">
        <f t="shared" si="15"/>
        <v/>
      </c>
      <c r="BL33" s="12" t="str">
        <f t="shared" si="16"/>
        <v/>
      </c>
      <c r="BM33" s="12" t="str">
        <f t="shared" si="17"/>
        <v/>
      </c>
      <c r="BN33" s="12" t="str">
        <f t="shared" si="18"/>
        <v/>
      </c>
      <c r="BO33" s="46" t="str">
        <f t="shared" si="23"/>
        <v>N/A</v>
      </c>
      <c r="BP33" s="46" t="str">
        <f t="shared" si="24"/>
        <v>N/A</v>
      </c>
      <c r="BQ33" s="43" t="str">
        <f t="shared" si="25"/>
        <v>NM_000602</v>
      </c>
      <c r="BR33" s="44" t="s">
        <v>429</v>
      </c>
      <c r="BS33" s="47" t="str">
        <f t="shared" si="26"/>
        <v/>
      </c>
      <c r="BT33" s="47" t="str">
        <f t="shared" si="27"/>
        <v/>
      </c>
      <c r="BU33" s="47" t="str">
        <f t="shared" si="28"/>
        <v/>
      </c>
      <c r="BV33" s="47" t="str">
        <f t="shared" si="29"/>
        <v/>
      </c>
      <c r="BW33" s="47" t="str">
        <f t="shared" si="30"/>
        <v/>
      </c>
      <c r="BX33" s="47" t="str">
        <f t="shared" si="31"/>
        <v/>
      </c>
      <c r="BY33" s="47" t="str">
        <f t="shared" si="32"/>
        <v/>
      </c>
      <c r="BZ33" s="47" t="str">
        <f t="shared" si="33"/>
        <v/>
      </c>
      <c r="CA33" s="47" t="str">
        <f t="shared" si="34"/>
        <v/>
      </c>
      <c r="CB33" s="47" t="str">
        <f t="shared" si="35"/>
        <v/>
      </c>
      <c r="CC33" s="47" t="str">
        <f t="shared" si="36"/>
        <v/>
      </c>
      <c r="CD33" s="47" t="str">
        <f t="shared" si="37"/>
        <v/>
      </c>
      <c r="CE33" s="47" t="str">
        <f t="shared" si="38"/>
        <v/>
      </c>
      <c r="CF33" s="47" t="str">
        <f t="shared" si="39"/>
        <v/>
      </c>
      <c r="CG33" s="47" t="str">
        <f t="shared" si="40"/>
        <v/>
      </c>
      <c r="CH33" s="47" t="str">
        <f t="shared" si="41"/>
        <v/>
      </c>
      <c r="CI33" s="47" t="str">
        <f t="shared" si="42"/>
        <v/>
      </c>
      <c r="CJ33" s="47" t="str">
        <f t="shared" si="43"/>
        <v/>
      </c>
      <c r="CK33" s="47" t="str">
        <f t="shared" si="44"/>
        <v/>
      </c>
      <c r="CL33" s="47" t="str">
        <f t="shared" si="45"/>
        <v/>
      </c>
    </row>
    <row r="34" spans="1:90" ht="12" customHeight="1">
      <c r="A34" s="11" t="str">
        <f>'Gene Table'!C33</f>
        <v>NM_004994</v>
      </c>
      <c r="B34" s="11" t="s">
        <v>127</v>
      </c>
      <c r="C34" s="12" t="str">
        <f>IF('Test Sample Data'!C33="","",IF(SUM('Test Sample Data'!C$3:C$98)&gt;10,IF(AND(ISNUMBER('Test Sample Data'!C33),'Test Sample Data'!C33&lt;35,'Test Sample Data'!C33&gt;0),'Test Sample Data'!C33,35),""))</f>
        <v/>
      </c>
      <c r="D34" s="12" t="str">
        <f>IF('Test Sample Data'!D33="","",IF(SUM('Test Sample Data'!D$3:D$98)&gt;10,IF(AND(ISNUMBER('Test Sample Data'!D33),'Test Sample Data'!D33&lt;35,'Test Sample Data'!D33&gt;0),'Test Sample Data'!D33,35),""))</f>
        <v/>
      </c>
      <c r="E34" s="12" t="str">
        <f>IF('Test Sample Data'!E33="","",IF(SUM('Test Sample Data'!E$3:E$98)&gt;10,IF(AND(ISNUMBER('Test Sample Data'!E33),'Test Sample Data'!E33&lt;35,'Test Sample Data'!E33&gt;0),'Test Sample Data'!E33,35),""))</f>
        <v/>
      </c>
      <c r="F34" s="12" t="str">
        <f>IF('Test Sample Data'!F33="","",IF(SUM('Test Sample Data'!F$3:F$98)&gt;10,IF(AND(ISNUMBER('Test Sample Data'!F33),'Test Sample Data'!F33&lt;35,'Test Sample Data'!F33&gt;0),'Test Sample Data'!F33,35),""))</f>
        <v/>
      </c>
      <c r="G34" s="12" t="str">
        <f>IF('Test Sample Data'!G33="","",IF(SUM('Test Sample Data'!G$3:G$98)&gt;10,IF(AND(ISNUMBER('Test Sample Data'!G33),'Test Sample Data'!G33&lt;35,'Test Sample Data'!G33&gt;0),'Test Sample Data'!G33,35),""))</f>
        <v/>
      </c>
      <c r="H34" s="12" t="str">
        <f>IF('Test Sample Data'!H33="","",IF(SUM('Test Sample Data'!H$3:H$98)&gt;10,IF(AND(ISNUMBER('Test Sample Data'!H33),'Test Sample Data'!H33&lt;35,'Test Sample Data'!H33&gt;0),'Test Sample Data'!H33,35),""))</f>
        <v/>
      </c>
      <c r="I34" s="12" t="str">
        <f>IF('Test Sample Data'!I33="","",IF(SUM('Test Sample Data'!I$3:I$98)&gt;10,IF(AND(ISNUMBER('Test Sample Data'!I33),'Test Sample Data'!I33&lt;35,'Test Sample Data'!I33&gt;0),'Test Sample Data'!I33,35),""))</f>
        <v/>
      </c>
      <c r="J34" s="12" t="str">
        <f>IF('Test Sample Data'!J33="","",IF(SUM('Test Sample Data'!J$3:J$98)&gt;10,IF(AND(ISNUMBER('Test Sample Data'!J33),'Test Sample Data'!J33&lt;35,'Test Sample Data'!J33&gt;0),'Test Sample Data'!J33,35),""))</f>
        <v/>
      </c>
      <c r="K34" s="12" t="str">
        <f>IF('Test Sample Data'!K33="","",IF(SUM('Test Sample Data'!K$3:K$98)&gt;10,IF(AND(ISNUMBER('Test Sample Data'!K33),'Test Sample Data'!K33&lt;35,'Test Sample Data'!K33&gt;0),'Test Sample Data'!K33,35),""))</f>
        <v/>
      </c>
      <c r="L34" s="12" t="str">
        <f>IF('Test Sample Data'!L33="","",IF(SUM('Test Sample Data'!L$3:L$98)&gt;10,IF(AND(ISNUMBER('Test Sample Data'!L33),'Test Sample Data'!L33&lt;35,'Test Sample Data'!L33&gt;0),'Test Sample Data'!L33,35),""))</f>
        <v/>
      </c>
      <c r="M34" s="12" t="str">
        <f>'Gene Table'!C33</f>
        <v>NM_004994</v>
      </c>
      <c r="N34" s="12" t="s">
        <v>127</v>
      </c>
      <c r="O34" s="12" t="str">
        <f>IF('Control Sample Data'!C33="","",IF(SUM('Control Sample Data'!C$3:C$98)&gt;10,IF(AND(ISNUMBER('Control Sample Data'!C33),'Control Sample Data'!C33&lt;35,'Control Sample Data'!C33&gt;0),'Control Sample Data'!C33,35),""))</f>
        <v/>
      </c>
      <c r="P34" s="12" t="str">
        <f>IF('Control Sample Data'!D33="","",IF(SUM('Control Sample Data'!D$3:D$98)&gt;10,IF(AND(ISNUMBER('Control Sample Data'!D33),'Control Sample Data'!D33&lt;35,'Control Sample Data'!D33&gt;0),'Control Sample Data'!D33,35),""))</f>
        <v/>
      </c>
      <c r="Q34" s="12" t="str">
        <f>IF('Control Sample Data'!E33="","",IF(SUM('Control Sample Data'!E$3:E$98)&gt;10,IF(AND(ISNUMBER('Control Sample Data'!E33),'Control Sample Data'!E33&lt;35,'Control Sample Data'!E33&gt;0),'Control Sample Data'!E33,35),""))</f>
        <v/>
      </c>
      <c r="R34" s="12" t="str">
        <f>IF('Control Sample Data'!F33="","",IF(SUM('Control Sample Data'!F$3:F$98)&gt;10,IF(AND(ISNUMBER('Control Sample Data'!F33),'Control Sample Data'!F33&lt;35,'Control Sample Data'!F33&gt;0),'Control Sample Data'!F33,35),""))</f>
        <v/>
      </c>
      <c r="S34" s="12" t="str">
        <f>IF('Control Sample Data'!G33="","",IF(SUM('Control Sample Data'!G$3:G$98)&gt;10,IF(AND(ISNUMBER('Control Sample Data'!G33),'Control Sample Data'!G33&lt;35,'Control Sample Data'!G33&gt;0),'Control Sample Data'!G33,35),""))</f>
        <v/>
      </c>
      <c r="T34" s="12" t="str">
        <f>IF('Control Sample Data'!H33="","",IF(SUM('Control Sample Data'!H$3:H$98)&gt;10,IF(AND(ISNUMBER('Control Sample Data'!H33),'Control Sample Data'!H33&lt;35,'Control Sample Data'!H33&gt;0),'Control Sample Data'!H33,35),""))</f>
        <v/>
      </c>
      <c r="U34" s="12" t="str">
        <f>IF('Control Sample Data'!I33="","",IF(SUM('Control Sample Data'!I$3:I$98)&gt;10,IF(AND(ISNUMBER('Control Sample Data'!I33),'Control Sample Data'!I33&lt;35,'Control Sample Data'!I33&gt;0),'Control Sample Data'!I33,35),""))</f>
        <v/>
      </c>
      <c r="V34" s="12" t="str">
        <f>IF('Control Sample Data'!J33="","",IF(SUM('Control Sample Data'!J$3:J$98)&gt;10,IF(AND(ISNUMBER('Control Sample Data'!J33),'Control Sample Data'!J33&lt;35,'Control Sample Data'!J33&gt;0),'Control Sample Data'!J33,35),""))</f>
        <v/>
      </c>
      <c r="W34" s="12" t="str">
        <f>IF('Control Sample Data'!K33="","",IF(SUM('Control Sample Data'!K$3:K$98)&gt;10,IF(AND(ISNUMBER('Control Sample Data'!K33),'Control Sample Data'!K33&lt;35,'Control Sample Data'!K33&gt;0),'Control Sample Data'!K33,35),""))</f>
        <v/>
      </c>
      <c r="X34" s="12" t="str">
        <f>IF('Control Sample Data'!L33="","",IF(SUM('Control Sample Data'!L$3:L$98)&gt;10,IF(AND(ISNUMBER('Control Sample Data'!L33),'Control Sample Data'!L33&lt;35,'Control Sample Data'!L33&gt;0),'Control Sample Data'!L33,35),""))</f>
        <v/>
      </c>
      <c r="AS34" s="11" t="str">
        <f t="shared" si="21"/>
        <v>NM_004994</v>
      </c>
      <c r="AT34" s="44" t="s">
        <v>127</v>
      </c>
      <c r="AU34" s="12" t="str">
        <f t="shared" si="22"/>
        <v/>
      </c>
      <c r="AV34" s="12" t="str">
        <f t="shared" si="0"/>
        <v/>
      </c>
      <c r="AW34" s="12" t="str">
        <f t="shared" si="1"/>
        <v/>
      </c>
      <c r="AX34" s="12" t="str">
        <f t="shared" si="2"/>
        <v/>
      </c>
      <c r="AY34" s="12" t="str">
        <f t="shared" si="3"/>
        <v/>
      </c>
      <c r="AZ34" s="12" t="str">
        <f t="shared" si="4"/>
        <v/>
      </c>
      <c r="BA34" s="12" t="str">
        <f t="shared" si="5"/>
        <v/>
      </c>
      <c r="BB34" s="12" t="str">
        <f t="shared" si="6"/>
        <v/>
      </c>
      <c r="BC34" s="12" t="str">
        <f t="shared" si="7"/>
        <v/>
      </c>
      <c r="BD34" s="12" t="str">
        <f t="shared" si="8"/>
        <v/>
      </c>
      <c r="BE34" s="12" t="str">
        <f t="shared" si="9"/>
        <v/>
      </c>
      <c r="BF34" s="12" t="str">
        <f t="shared" si="10"/>
        <v/>
      </c>
      <c r="BG34" s="12" t="str">
        <f t="shared" si="11"/>
        <v/>
      </c>
      <c r="BH34" s="12" t="str">
        <f t="shared" si="12"/>
        <v/>
      </c>
      <c r="BI34" s="12" t="str">
        <f t="shared" si="13"/>
        <v/>
      </c>
      <c r="BJ34" s="12" t="str">
        <f t="shared" si="14"/>
        <v/>
      </c>
      <c r="BK34" s="12" t="str">
        <f t="shared" si="15"/>
        <v/>
      </c>
      <c r="BL34" s="12" t="str">
        <f t="shared" si="16"/>
        <v/>
      </c>
      <c r="BM34" s="12" t="str">
        <f t="shared" si="17"/>
        <v/>
      </c>
      <c r="BN34" s="12" t="str">
        <f t="shared" si="18"/>
        <v/>
      </c>
      <c r="BO34" s="46" t="str">
        <f t="shared" si="23"/>
        <v>N/A</v>
      </c>
      <c r="BP34" s="46" t="str">
        <f t="shared" si="24"/>
        <v>N/A</v>
      </c>
      <c r="BQ34" s="43" t="str">
        <f t="shared" si="25"/>
        <v>NM_004994</v>
      </c>
      <c r="BR34" s="44" t="s">
        <v>430</v>
      </c>
      <c r="BS34" s="47" t="str">
        <f t="shared" si="26"/>
        <v/>
      </c>
      <c r="BT34" s="47" t="str">
        <f t="shared" si="27"/>
        <v/>
      </c>
      <c r="BU34" s="47" t="str">
        <f t="shared" si="28"/>
        <v/>
      </c>
      <c r="BV34" s="47" t="str">
        <f t="shared" si="29"/>
        <v/>
      </c>
      <c r="BW34" s="47" t="str">
        <f t="shared" si="30"/>
        <v/>
      </c>
      <c r="BX34" s="47" t="str">
        <f t="shared" si="31"/>
        <v/>
      </c>
      <c r="BY34" s="47" t="str">
        <f t="shared" si="32"/>
        <v/>
      </c>
      <c r="BZ34" s="47" t="str">
        <f t="shared" si="33"/>
        <v/>
      </c>
      <c r="CA34" s="47" t="str">
        <f t="shared" si="34"/>
        <v/>
      </c>
      <c r="CB34" s="47" t="str">
        <f t="shared" si="35"/>
        <v/>
      </c>
      <c r="CC34" s="47" t="str">
        <f t="shared" si="36"/>
        <v/>
      </c>
      <c r="CD34" s="47" t="str">
        <f t="shared" si="37"/>
        <v/>
      </c>
      <c r="CE34" s="47" t="str">
        <f t="shared" si="38"/>
        <v/>
      </c>
      <c r="CF34" s="47" t="str">
        <f t="shared" si="39"/>
        <v/>
      </c>
      <c r="CG34" s="47" t="str">
        <f t="shared" si="40"/>
        <v/>
      </c>
      <c r="CH34" s="47" t="str">
        <f t="shared" si="41"/>
        <v/>
      </c>
      <c r="CI34" s="47" t="str">
        <f t="shared" si="42"/>
        <v/>
      </c>
      <c r="CJ34" s="47" t="str">
        <f t="shared" si="43"/>
        <v/>
      </c>
      <c r="CK34" s="47" t="str">
        <f t="shared" si="44"/>
        <v/>
      </c>
      <c r="CL34" s="47" t="str">
        <f t="shared" si="45"/>
        <v/>
      </c>
    </row>
    <row r="35" spans="1:90" ht="12.75">
      <c r="A35" s="11" t="str">
        <f>'Gene Table'!C34</f>
        <v>NM_002422</v>
      </c>
      <c r="B35" s="11" t="s">
        <v>131</v>
      </c>
      <c r="C35" s="12" t="str">
        <f>IF('Test Sample Data'!C34="","",IF(SUM('Test Sample Data'!C$3:C$98)&gt;10,IF(AND(ISNUMBER('Test Sample Data'!C34),'Test Sample Data'!C34&lt;35,'Test Sample Data'!C34&gt;0),'Test Sample Data'!C34,35),""))</f>
        <v/>
      </c>
      <c r="D35" s="12" t="str">
        <f>IF('Test Sample Data'!D34="","",IF(SUM('Test Sample Data'!D$3:D$98)&gt;10,IF(AND(ISNUMBER('Test Sample Data'!D34),'Test Sample Data'!D34&lt;35,'Test Sample Data'!D34&gt;0),'Test Sample Data'!D34,35),""))</f>
        <v/>
      </c>
      <c r="E35" s="12" t="str">
        <f>IF('Test Sample Data'!E34="","",IF(SUM('Test Sample Data'!E$3:E$98)&gt;10,IF(AND(ISNUMBER('Test Sample Data'!E34),'Test Sample Data'!E34&lt;35,'Test Sample Data'!E34&gt;0),'Test Sample Data'!E34,35),""))</f>
        <v/>
      </c>
      <c r="F35" s="12" t="str">
        <f>IF('Test Sample Data'!F34="","",IF(SUM('Test Sample Data'!F$3:F$98)&gt;10,IF(AND(ISNUMBER('Test Sample Data'!F34),'Test Sample Data'!F34&lt;35,'Test Sample Data'!F34&gt;0),'Test Sample Data'!F34,35),""))</f>
        <v/>
      </c>
      <c r="G35" s="12" t="str">
        <f>IF('Test Sample Data'!G34="","",IF(SUM('Test Sample Data'!G$3:G$98)&gt;10,IF(AND(ISNUMBER('Test Sample Data'!G34),'Test Sample Data'!G34&lt;35,'Test Sample Data'!G34&gt;0),'Test Sample Data'!G34,35),""))</f>
        <v/>
      </c>
      <c r="H35" s="12" t="str">
        <f>IF('Test Sample Data'!H34="","",IF(SUM('Test Sample Data'!H$3:H$98)&gt;10,IF(AND(ISNUMBER('Test Sample Data'!H34),'Test Sample Data'!H34&lt;35,'Test Sample Data'!H34&gt;0),'Test Sample Data'!H34,35),""))</f>
        <v/>
      </c>
      <c r="I35" s="12" t="str">
        <f>IF('Test Sample Data'!I34="","",IF(SUM('Test Sample Data'!I$3:I$98)&gt;10,IF(AND(ISNUMBER('Test Sample Data'!I34),'Test Sample Data'!I34&lt;35,'Test Sample Data'!I34&gt;0),'Test Sample Data'!I34,35),""))</f>
        <v/>
      </c>
      <c r="J35" s="12" t="str">
        <f>IF('Test Sample Data'!J34="","",IF(SUM('Test Sample Data'!J$3:J$98)&gt;10,IF(AND(ISNUMBER('Test Sample Data'!J34),'Test Sample Data'!J34&lt;35,'Test Sample Data'!J34&gt;0),'Test Sample Data'!J34,35),""))</f>
        <v/>
      </c>
      <c r="K35" s="12" t="str">
        <f>IF('Test Sample Data'!K34="","",IF(SUM('Test Sample Data'!K$3:K$98)&gt;10,IF(AND(ISNUMBER('Test Sample Data'!K34),'Test Sample Data'!K34&lt;35,'Test Sample Data'!K34&gt;0),'Test Sample Data'!K34,35),""))</f>
        <v/>
      </c>
      <c r="L35" s="12" t="str">
        <f>IF('Test Sample Data'!L34="","",IF(SUM('Test Sample Data'!L$3:L$98)&gt;10,IF(AND(ISNUMBER('Test Sample Data'!L34),'Test Sample Data'!L34&lt;35,'Test Sample Data'!L34&gt;0),'Test Sample Data'!L34,35),""))</f>
        <v/>
      </c>
      <c r="M35" s="12" t="str">
        <f>'Gene Table'!C34</f>
        <v>NM_002422</v>
      </c>
      <c r="N35" s="12" t="s">
        <v>131</v>
      </c>
      <c r="O35" s="12" t="str">
        <f>IF('Control Sample Data'!C34="","",IF(SUM('Control Sample Data'!C$3:C$98)&gt;10,IF(AND(ISNUMBER('Control Sample Data'!C34),'Control Sample Data'!C34&lt;35,'Control Sample Data'!C34&gt;0),'Control Sample Data'!C34,35),""))</f>
        <v/>
      </c>
      <c r="P35" s="12" t="str">
        <f>IF('Control Sample Data'!D34="","",IF(SUM('Control Sample Data'!D$3:D$98)&gt;10,IF(AND(ISNUMBER('Control Sample Data'!D34),'Control Sample Data'!D34&lt;35,'Control Sample Data'!D34&gt;0),'Control Sample Data'!D34,35),""))</f>
        <v/>
      </c>
      <c r="Q35" s="12" t="str">
        <f>IF('Control Sample Data'!E34="","",IF(SUM('Control Sample Data'!E$3:E$98)&gt;10,IF(AND(ISNUMBER('Control Sample Data'!E34),'Control Sample Data'!E34&lt;35,'Control Sample Data'!E34&gt;0),'Control Sample Data'!E34,35),""))</f>
        <v/>
      </c>
      <c r="R35" s="12" t="str">
        <f>IF('Control Sample Data'!F34="","",IF(SUM('Control Sample Data'!F$3:F$98)&gt;10,IF(AND(ISNUMBER('Control Sample Data'!F34),'Control Sample Data'!F34&lt;35,'Control Sample Data'!F34&gt;0),'Control Sample Data'!F34,35),""))</f>
        <v/>
      </c>
      <c r="S35" s="12" t="str">
        <f>IF('Control Sample Data'!G34="","",IF(SUM('Control Sample Data'!G$3:G$98)&gt;10,IF(AND(ISNUMBER('Control Sample Data'!G34),'Control Sample Data'!G34&lt;35,'Control Sample Data'!G34&gt;0),'Control Sample Data'!G34,35),""))</f>
        <v/>
      </c>
      <c r="T35" s="12" t="str">
        <f>IF('Control Sample Data'!H34="","",IF(SUM('Control Sample Data'!H$3:H$98)&gt;10,IF(AND(ISNUMBER('Control Sample Data'!H34),'Control Sample Data'!H34&lt;35,'Control Sample Data'!H34&gt;0),'Control Sample Data'!H34,35),""))</f>
        <v/>
      </c>
      <c r="U35" s="12" t="str">
        <f>IF('Control Sample Data'!I34="","",IF(SUM('Control Sample Data'!I$3:I$98)&gt;10,IF(AND(ISNUMBER('Control Sample Data'!I34),'Control Sample Data'!I34&lt;35,'Control Sample Data'!I34&gt;0),'Control Sample Data'!I34,35),""))</f>
        <v/>
      </c>
      <c r="V35" s="12" t="str">
        <f>IF('Control Sample Data'!J34="","",IF(SUM('Control Sample Data'!J$3:J$98)&gt;10,IF(AND(ISNUMBER('Control Sample Data'!J34),'Control Sample Data'!J34&lt;35,'Control Sample Data'!J34&gt;0),'Control Sample Data'!J34,35),""))</f>
        <v/>
      </c>
      <c r="W35" s="12" t="str">
        <f>IF('Control Sample Data'!K34="","",IF(SUM('Control Sample Data'!K$3:K$98)&gt;10,IF(AND(ISNUMBER('Control Sample Data'!K34),'Control Sample Data'!K34&lt;35,'Control Sample Data'!K34&gt;0),'Control Sample Data'!K34,35),""))</f>
        <v/>
      </c>
      <c r="X35" s="12" t="str">
        <f>IF('Control Sample Data'!L34="","",IF(SUM('Control Sample Data'!L$3:L$98)&gt;10,IF(AND(ISNUMBER('Control Sample Data'!L34),'Control Sample Data'!L34&lt;35,'Control Sample Data'!L34&gt;0),'Control Sample Data'!L34,35),""))</f>
        <v/>
      </c>
      <c r="AS35" s="11" t="str">
        <f t="shared" si="21"/>
        <v>NM_002422</v>
      </c>
      <c r="AT35" s="44" t="s">
        <v>131</v>
      </c>
      <c r="AU35" s="12" t="str">
        <f t="shared" si="22"/>
        <v/>
      </c>
      <c r="AV35" s="12" t="str">
        <f t="shared" si="0"/>
        <v/>
      </c>
      <c r="AW35" s="12" t="str">
        <f t="shared" si="1"/>
        <v/>
      </c>
      <c r="AX35" s="12" t="str">
        <f t="shared" si="2"/>
        <v/>
      </c>
      <c r="AY35" s="12" t="str">
        <f t="shared" si="3"/>
        <v/>
      </c>
      <c r="AZ35" s="12" t="str">
        <f t="shared" si="4"/>
        <v/>
      </c>
      <c r="BA35" s="12" t="str">
        <f t="shared" si="5"/>
        <v/>
      </c>
      <c r="BB35" s="12" t="str">
        <f t="shared" si="6"/>
        <v/>
      </c>
      <c r="BC35" s="12" t="str">
        <f t="shared" si="7"/>
        <v/>
      </c>
      <c r="BD35" s="12" t="str">
        <f t="shared" si="8"/>
        <v/>
      </c>
      <c r="BE35" s="12" t="str">
        <f t="shared" si="9"/>
        <v/>
      </c>
      <c r="BF35" s="12" t="str">
        <f t="shared" si="10"/>
        <v/>
      </c>
      <c r="BG35" s="12" t="str">
        <f t="shared" si="11"/>
        <v/>
      </c>
      <c r="BH35" s="12" t="str">
        <f t="shared" si="12"/>
        <v/>
      </c>
      <c r="BI35" s="12" t="str">
        <f t="shared" si="13"/>
        <v/>
      </c>
      <c r="BJ35" s="12" t="str">
        <f t="shared" si="14"/>
        <v/>
      </c>
      <c r="BK35" s="12" t="str">
        <f t="shared" si="15"/>
        <v/>
      </c>
      <c r="BL35" s="12" t="str">
        <f t="shared" si="16"/>
        <v/>
      </c>
      <c r="BM35" s="12" t="str">
        <f t="shared" si="17"/>
        <v/>
      </c>
      <c r="BN35" s="12" t="str">
        <f t="shared" si="18"/>
        <v/>
      </c>
      <c r="BO35" s="46" t="str">
        <f t="shared" si="23"/>
        <v>N/A</v>
      </c>
      <c r="BP35" s="46" t="str">
        <f t="shared" si="24"/>
        <v>N/A</v>
      </c>
      <c r="BQ35" s="43" t="str">
        <f t="shared" si="25"/>
        <v>NM_002422</v>
      </c>
      <c r="BR35" s="44" t="s">
        <v>431</v>
      </c>
      <c r="BS35" s="47" t="str">
        <f t="shared" si="26"/>
        <v/>
      </c>
      <c r="BT35" s="47" t="str">
        <f t="shared" si="27"/>
        <v/>
      </c>
      <c r="BU35" s="47" t="str">
        <f t="shared" si="28"/>
        <v/>
      </c>
      <c r="BV35" s="47" t="str">
        <f t="shared" si="29"/>
        <v/>
      </c>
      <c r="BW35" s="47" t="str">
        <f t="shared" si="30"/>
        <v/>
      </c>
      <c r="BX35" s="47" t="str">
        <f t="shared" si="31"/>
        <v/>
      </c>
      <c r="BY35" s="47" t="str">
        <f t="shared" si="32"/>
        <v/>
      </c>
      <c r="BZ35" s="47" t="str">
        <f t="shared" si="33"/>
        <v/>
      </c>
      <c r="CA35" s="47" t="str">
        <f t="shared" si="34"/>
        <v/>
      </c>
      <c r="CB35" s="47" t="str">
        <f t="shared" si="35"/>
        <v/>
      </c>
      <c r="CC35" s="47" t="str">
        <f t="shared" si="36"/>
        <v/>
      </c>
      <c r="CD35" s="47" t="str">
        <f t="shared" si="37"/>
        <v/>
      </c>
      <c r="CE35" s="47" t="str">
        <f t="shared" si="38"/>
        <v/>
      </c>
      <c r="CF35" s="47" t="str">
        <f t="shared" si="39"/>
        <v/>
      </c>
      <c r="CG35" s="47" t="str">
        <f t="shared" si="40"/>
        <v/>
      </c>
      <c r="CH35" s="47" t="str">
        <f t="shared" si="41"/>
        <v/>
      </c>
      <c r="CI35" s="47" t="str">
        <f t="shared" si="42"/>
        <v/>
      </c>
      <c r="CJ35" s="47" t="str">
        <f t="shared" si="43"/>
        <v/>
      </c>
      <c r="CK35" s="47" t="str">
        <f t="shared" si="44"/>
        <v/>
      </c>
      <c r="CL35" s="47" t="str">
        <f t="shared" si="45"/>
        <v/>
      </c>
    </row>
    <row r="36" spans="1:90" ht="12.75">
      <c r="A36" s="11" t="str">
        <f>'Gene Table'!C35</f>
        <v>NM_002421</v>
      </c>
      <c r="B36" s="11" t="s">
        <v>135</v>
      </c>
      <c r="C36" s="12" t="str">
        <f>IF('Test Sample Data'!C35="","",IF(SUM('Test Sample Data'!C$3:C$98)&gt;10,IF(AND(ISNUMBER('Test Sample Data'!C35),'Test Sample Data'!C35&lt;35,'Test Sample Data'!C35&gt;0),'Test Sample Data'!C35,35),""))</f>
        <v/>
      </c>
      <c r="D36" s="12" t="str">
        <f>IF('Test Sample Data'!D35="","",IF(SUM('Test Sample Data'!D$3:D$98)&gt;10,IF(AND(ISNUMBER('Test Sample Data'!D35),'Test Sample Data'!D35&lt;35,'Test Sample Data'!D35&gt;0),'Test Sample Data'!D35,35),""))</f>
        <v/>
      </c>
      <c r="E36" s="12" t="str">
        <f>IF('Test Sample Data'!E35="","",IF(SUM('Test Sample Data'!E$3:E$98)&gt;10,IF(AND(ISNUMBER('Test Sample Data'!E35),'Test Sample Data'!E35&lt;35,'Test Sample Data'!E35&gt;0),'Test Sample Data'!E35,35),""))</f>
        <v/>
      </c>
      <c r="F36" s="12" t="str">
        <f>IF('Test Sample Data'!F35="","",IF(SUM('Test Sample Data'!F$3:F$98)&gt;10,IF(AND(ISNUMBER('Test Sample Data'!F35),'Test Sample Data'!F35&lt;35,'Test Sample Data'!F35&gt;0),'Test Sample Data'!F35,35),""))</f>
        <v/>
      </c>
      <c r="G36" s="12" t="str">
        <f>IF('Test Sample Data'!G35="","",IF(SUM('Test Sample Data'!G$3:G$98)&gt;10,IF(AND(ISNUMBER('Test Sample Data'!G35),'Test Sample Data'!G35&lt;35,'Test Sample Data'!G35&gt;0),'Test Sample Data'!G35,35),""))</f>
        <v/>
      </c>
      <c r="H36" s="12" t="str">
        <f>IF('Test Sample Data'!H35="","",IF(SUM('Test Sample Data'!H$3:H$98)&gt;10,IF(AND(ISNUMBER('Test Sample Data'!H35),'Test Sample Data'!H35&lt;35,'Test Sample Data'!H35&gt;0),'Test Sample Data'!H35,35),""))</f>
        <v/>
      </c>
      <c r="I36" s="12" t="str">
        <f>IF('Test Sample Data'!I35="","",IF(SUM('Test Sample Data'!I$3:I$98)&gt;10,IF(AND(ISNUMBER('Test Sample Data'!I35),'Test Sample Data'!I35&lt;35,'Test Sample Data'!I35&gt;0),'Test Sample Data'!I35,35),""))</f>
        <v/>
      </c>
      <c r="J36" s="12" t="str">
        <f>IF('Test Sample Data'!J35="","",IF(SUM('Test Sample Data'!J$3:J$98)&gt;10,IF(AND(ISNUMBER('Test Sample Data'!J35),'Test Sample Data'!J35&lt;35,'Test Sample Data'!J35&gt;0),'Test Sample Data'!J35,35),""))</f>
        <v/>
      </c>
      <c r="K36" s="12" t="str">
        <f>IF('Test Sample Data'!K35="","",IF(SUM('Test Sample Data'!K$3:K$98)&gt;10,IF(AND(ISNUMBER('Test Sample Data'!K35),'Test Sample Data'!K35&lt;35,'Test Sample Data'!K35&gt;0),'Test Sample Data'!K35,35),""))</f>
        <v/>
      </c>
      <c r="L36" s="12" t="str">
        <f>IF('Test Sample Data'!L35="","",IF(SUM('Test Sample Data'!L$3:L$98)&gt;10,IF(AND(ISNUMBER('Test Sample Data'!L35),'Test Sample Data'!L35&lt;35,'Test Sample Data'!L35&gt;0),'Test Sample Data'!L35,35),""))</f>
        <v/>
      </c>
      <c r="M36" s="12" t="str">
        <f>'Gene Table'!C35</f>
        <v>NM_002421</v>
      </c>
      <c r="N36" s="12" t="s">
        <v>135</v>
      </c>
      <c r="O36" s="12" t="str">
        <f>IF('Control Sample Data'!C35="","",IF(SUM('Control Sample Data'!C$3:C$98)&gt;10,IF(AND(ISNUMBER('Control Sample Data'!C35),'Control Sample Data'!C35&lt;35,'Control Sample Data'!C35&gt;0),'Control Sample Data'!C35,35),""))</f>
        <v/>
      </c>
      <c r="P36" s="12" t="str">
        <f>IF('Control Sample Data'!D35="","",IF(SUM('Control Sample Data'!D$3:D$98)&gt;10,IF(AND(ISNUMBER('Control Sample Data'!D35),'Control Sample Data'!D35&lt;35,'Control Sample Data'!D35&gt;0),'Control Sample Data'!D35,35),""))</f>
        <v/>
      </c>
      <c r="Q36" s="12" t="str">
        <f>IF('Control Sample Data'!E35="","",IF(SUM('Control Sample Data'!E$3:E$98)&gt;10,IF(AND(ISNUMBER('Control Sample Data'!E35),'Control Sample Data'!E35&lt;35,'Control Sample Data'!E35&gt;0),'Control Sample Data'!E35,35),""))</f>
        <v/>
      </c>
      <c r="R36" s="12" t="str">
        <f>IF('Control Sample Data'!F35="","",IF(SUM('Control Sample Data'!F$3:F$98)&gt;10,IF(AND(ISNUMBER('Control Sample Data'!F35),'Control Sample Data'!F35&lt;35,'Control Sample Data'!F35&gt;0),'Control Sample Data'!F35,35),""))</f>
        <v/>
      </c>
      <c r="S36" s="12" t="str">
        <f>IF('Control Sample Data'!G35="","",IF(SUM('Control Sample Data'!G$3:G$98)&gt;10,IF(AND(ISNUMBER('Control Sample Data'!G35),'Control Sample Data'!G35&lt;35,'Control Sample Data'!G35&gt;0),'Control Sample Data'!G35,35),""))</f>
        <v/>
      </c>
      <c r="T36" s="12" t="str">
        <f>IF('Control Sample Data'!H35="","",IF(SUM('Control Sample Data'!H$3:H$98)&gt;10,IF(AND(ISNUMBER('Control Sample Data'!H35),'Control Sample Data'!H35&lt;35,'Control Sample Data'!H35&gt;0),'Control Sample Data'!H35,35),""))</f>
        <v/>
      </c>
      <c r="U36" s="12" t="str">
        <f>IF('Control Sample Data'!I35="","",IF(SUM('Control Sample Data'!I$3:I$98)&gt;10,IF(AND(ISNUMBER('Control Sample Data'!I35),'Control Sample Data'!I35&lt;35,'Control Sample Data'!I35&gt;0),'Control Sample Data'!I35,35),""))</f>
        <v/>
      </c>
      <c r="V36" s="12" t="str">
        <f>IF('Control Sample Data'!J35="","",IF(SUM('Control Sample Data'!J$3:J$98)&gt;10,IF(AND(ISNUMBER('Control Sample Data'!J35),'Control Sample Data'!J35&lt;35,'Control Sample Data'!J35&gt;0),'Control Sample Data'!J35,35),""))</f>
        <v/>
      </c>
      <c r="W36" s="12" t="str">
        <f>IF('Control Sample Data'!K35="","",IF(SUM('Control Sample Data'!K$3:K$98)&gt;10,IF(AND(ISNUMBER('Control Sample Data'!K35),'Control Sample Data'!K35&lt;35,'Control Sample Data'!K35&gt;0),'Control Sample Data'!K35,35),""))</f>
        <v/>
      </c>
      <c r="X36" s="12" t="str">
        <f>IF('Control Sample Data'!L35="","",IF(SUM('Control Sample Data'!L$3:L$98)&gt;10,IF(AND(ISNUMBER('Control Sample Data'!L35),'Control Sample Data'!L35&lt;35,'Control Sample Data'!L35&gt;0),'Control Sample Data'!L35,35),""))</f>
        <v/>
      </c>
      <c r="AS36" s="11" t="str">
        <f t="shared" si="21"/>
        <v>NM_002421</v>
      </c>
      <c r="AT36" s="44" t="s">
        <v>135</v>
      </c>
      <c r="AU36" s="12" t="str">
        <f aca="true" t="shared" si="48" ref="AU36:AU67">IF(ISERROR(C36-Y$26),"",C36-Y$26)</f>
        <v/>
      </c>
      <c r="AV36" s="12" t="str">
        <f aca="true" t="shared" si="49" ref="AV36:AV67">IF(ISERROR(D36-Z$26),"",D36-Z$26)</f>
        <v/>
      </c>
      <c r="AW36" s="12" t="str">
        <f aca="true" t="shared" si="50" ref="AW36:AW67">IF(ISERROR(E36-AA$26),"",E36-AA$26)</f>
        <v/>
      </c>
      <c r="AX36" s="12" t="str">
        <f aca="true" t="shared" si="51" ref="AX36:AX67">IF(ISERROR(F36-AB$26),"",F36-AB$26)</f>
        <v/>
      </c>
      <c r="AY36" s="12" t="str">
        <f aca="true" t="shared" si="52" ref="AY36:AY67">IF(ISERROR(G36-AC$26),"",G36-AC$26)</f>
        <v/>
      </c>
      <c r="AZ36" s="12" t="str">
        <f aca="true" t="shared" si="53" ref="AZ36:AZ67">IF(ISERROR(H36-AD$26),"",H36-AD$26)</f>
        <v/>
      </c>
      <c r="BA36" s="12" t="str">
        <f aca="true" t="shared" si="54" ref="BA36:BA67">IF(ISERROR(I36-AE$26),"",I36-AE$26)</f>
        <v/>
      </c>
      <c r="BB36" s="12" t="str">
        <f aca="true" t="shared" si="55" ref="BB36:BB67">IF(ISERROR(J36-AF$26),"",J36-AF$26)</f>
        <v/>
      </c>
      <c r="BC36" s="12" t="str">
        <f aca="true" t="shared" si="56" ref="BC36:BC67">IF(ISERROR(K36-AG$26),"",K36-AG$26)</f>
        <v/>
      </c>
      <c r="BD36" s="12" t="str">
        <f aca="true" t="shared" si="57" ref="BD36:BD67">IF(ISERROR(L36-AH$26),"",L36-AH$26)</f>
        <v/>
      </c>
      <c r="BE36" s="12" t="str">
        <f aca="true" t="shared" si="58" ref="BE36:BE67">IF(ISERROR(O36-AI$26),"",O36-AI$26)</f>
        <v/>
      </c>
      <c r="BF36" s="12" t="str">
        <f aca="true" t="shared" si="59" ref="BF36:BF67">IF(ISERROR(P36-AJ$26),"",P36-AJ$26)</f>
        <v/>
      </c>
      <c r="BG36" s="12" t="str">
        <f aca="true" t="shared" si="60" ref="BG36:BG67">IF(ISERROR(Q36-AK$26),"",Q36-AK$26)</f>
        <v/>
      </c>
      <c r="BH36" s="12" t="str">
        <f aca="true" t="shared" si="61" ref="BH36:BH67">IF(ISERROR(R36-AL$26),"",R36-AL$26)</f>
        <v/>
      </c>
      <c r="BI36" s="12" t="str">
        <f aca="true" t="shared" si="62" ref="BI36:BI67">IF(ISERROR(S36-AM$26),"",S36-AM$26)</f>
        <v/>
      </c>
      <c r="BJ36" s="12" t="str">
        <f aca="true" t="shared" si="63" ref="BJ36:BJ67">IF(ISERROR(T36-AN$26),"",T36-AN$26)</f>
        <v/>
      </c>
      <c r="BK36" s="12" t="str">
        <f aca="true" t="shared" si="64" ref="BK36:BK67">IF(ISERROR(U36-AO$26),"",U36-AO$26)</f>
        <v/>
      </c>
      <c r="BL36" s="12" t="str">
        <f aca="true" t="shared" si="65" ref="BL36:BL67">IF(ISERROR(V36-AP$26),"",V36-AP$26)</f>
        <v/>
      </c>
      <c r="BM36" s="12" t="str">
        <f aca="true" t="shared" si="66" ref="BM36:BM67">IF(ISERROR(W36-AQ$26),"",W36-AQ$26)</f>
        <v/>
      </c>
      <c r="BN36" s="12" t="str">
        <f aca="true" t="shared" si="67" ref="BN36:BN67">IF(ISERROR(X36-AR$26),"",X36-AR$26)</f>
        <v/>
      </c>
      <c r="BO36" s="46" t="str">
        <f t="shared" si="23"/>
        <v>N/A</v>
      </c>
      <c r="BP36" s="46" t="str">
        <f t="shared" si="24"/>
        <v>N/A</v>
      </c>
      <c r="BQ36" s="43" t="str">
        <f t="shared" si="25"/>
        <v>NM_002421</v>
      </c>
      <c r="BR36" s="44" t="s">
        <v>432</v>
      </c>
      <c r="BS36" s="47" t="str">
        <f t="shared" si="26"/>
        <v/>
      </c>
      <c r="BT36" s="47" t="str">
        <f t="shared" si="27"/>
        <v/>
      </c>
      <c r="BU36" s="47" t="str">
        <f t="shared" si="28"/>
        <v/>
      </c>
      <c r="BV36" s="47" t="str">
        <f t="shared" si="29"/>
        <v/>
      </c>
      <c r="BW36" s="47" t="str">
        <f t="shared" si="30"/>
        <v/>
      </c>
      <c r="BX36" s="47" t="str">
        <f t="shared" si="31"/>
        <v/>
      </c>
      <c r="BY36" s="47" t="str">
        <f t="shared" si="32"/>
        <v/>
      </c>
      <c r="BZ36" s="47" t="str">
        <f t="shared" si="33"/>
        <v/>
      </c>
      <c r="CA36" s="47" t="str">
        <f t="shared" si="34"/>
        <v/>
      </c>
      <c r="CB36" s="47" t="str">
        <f t="shared" si="35"/>
        <v/>
      </c>
      <c r="CC36" s="47" t="str">
        <f t="shared" si="36"/>
        <v/>
      </c>
      <c r="CD36" s="47" t="str">
        <f t="shared" si="37"/>
        <v/>
      </c>
      <c r="CE36" s="47" t="str">
        <f t="shared" si="38"/>
        <v/>
      </c>
      <c r="CF36" s="47" t="str">
        <f t="shared" si="39"/>
        <v/>
      </c>
      <c r="CG36" s="47" t="str">
        <f t="shared" si="40"/>
        <v/>
      </c>
      <c r="CH36" s="47" t="str">
        <f t="shared" si="41"/>
        <v/>
      </c>
      <c r="CI36" s="47" t="str">
        <f t="shared" si="42"/>
        <v/>
      </c>
      <c r="CJ36" s="47" t="str">
        <f t="shared" si="43"/>
        <v/>
      </c>
      <c r="CK36" s="47" t="str">
        <f t="shared" si="44"/>
        <v/>
      </c>
      <c r="CL36" s="47" t="str">
        <f t="shared" si="45"/>
        <v/>
      </c>
    </row>
    <row r="37" spans="1:90" ht="12.75">
      <c r="A37" s="11" t="str">
        <f>'Gene Table'!C36</f>
        <v>NM_005359</v>
      </c>
      <c r="B37" s="11" t="s">
        <v>139</v>
      </c>
      <c r="C37" s="12" t="str">
        <f>IF('Test Sample Data'!C36="","",IF(SUM('Test Sample Data'!C$3:C$98)&gt;10,IF(AND(ISNUMBER('Test Sample Data'!C36),'Test Sample Data'!C36&lt;35,'Test Sample Data'!C36&gt;0),'Test Sample Data'!C36,35),""))</f>
        <v/>
      </c>
      <c r="D37" s="12" t="str">
        <f>IF('Test Sample Data'!D36="","",IF(SUM('Test Sample Data'!D$3:D$98)&gt;10,IF(AND(ISNUMBER('Test Sample Data'!D36),'Test Sample Data'!D36&lt;35,'Test Sample Data'!D36&gt;0),'Test Sample Data'!D36,35),""))</f>
        <v/>
      </c>
      <c r="E37" s="12" t="str">
        <f>IF('Test Sample Data'!E36="","",IF(SUM('Test Sample Data'!E$3:E$98)&gt;10,IF(AND(ISNUMBER('Test Sample Data'!E36),'Test Sample Data'!E36&lt;35,'Test Sample Data'!E36&gt;0),'Test Sample Data'!E36,35),""))</f>
        <v/>
      </c>
      <c r="F37" s="12" t="str">
        <f>IF('Test Sample Data'!F36="","",IF(SUM('Test Sample Data'!F$3:F$98)&gt;10,IF(AND(ISNUMBER('Test Sample Data'!F36),'Test Sample Data'!F36&lt;35,'Test Sample Data'!F36&gt;0),'Test Sample Data'!F36,35),""))</f>
        <v/>
      </c>
      <c r="G37" s="12" t="str">
        <f>IF('Test Sample Data'!G36="","",IF(SUM('Test Sample Data'!G$3:G$98)&gt;10,IF(AND(ISNUMBER('Test Sample Data'!G36),'Test Sample Data'!G36&lt;35,'Test Sample Data'!G36&gt;0),'Test Sample Data'!G36,35),""))</f>
        <v/>
      </c>
      <c r="H37" s="12" t="str">
        <f>IF('Test Sample Data'!H36="","",IF(SUM('Test Sample Data'!H$3:H$98)&gt;10,IF(AND(ISNUMBER('Test Sample Data'!H36),'Test Sample Data'!H36&lt;35,'Test Sample Data'!H36&gt;0),'Test Sample Data'!H36,35),""))</f>
        <v/>
      </c>
      <c r="I37" s="12" t="str">
        <f>IF('Test Sample Data'!I36="","",IF(SUM('Test Sample Data'!I$3:I$98)&gt;10,IF(AND(ISNUMBER('Test Sample Data'!I36),'Test Sample Data'!I36&lt;35,'Test Sample Data'!I36&gt;0),'Test Sample Data'!I36,35),""))</f>
        <v/>
      </c>
      <c r="J37" s="12" t="str">
        <f>IF('Test Sample Data'!J36="","",IF(SUM('Test Sample Data'!J$3:J$98)&gt;10,IF(AND(ISNUMBER('Test Sample Data'!J36),'Test Sample Data'!J36&lt;35,'Test Sample Data'!J36&gt;0),'Test Sample Data'!J36,35),""))</f>
        <v/>
      </c>
      <c r="K37" s="12" t="str">
        <f>IF('Test Sample Data'!K36="","",IF(SUM('Test Sample Data'!K$3:K$98)&gt;10,IF(AND(ISNUMBER('Test Sample Data'!K36),'Test Sample Data'!K36&lt;35,'Test Sample Data'!K36&gt;0),'Test Sample Data'!K36,35),""))</f>
        <v/>
      </c>
      <c r="L37" s="12" t="str">
        <f>IF('Test Sample Data'!L36="","",IF(SUM('Test Sample Data'!L$3:L$98)&gt;10,IF(AND(ISNUMBER('Test Sample Data'!L36),'Test Sample Data'!L36&lt;35,'Test Sample Data'!L36&gt;0),'Test Sample Data'!L36,35),""))</f>
        <v/>
      </c>
      <c r="M37" s="12" t="str">
        <f>'Gene Table'!C36</f>
        <v>NM_005359</v>
      </c>
      <c r="N37" s="12" t="s">
        <v>139</v>
      </c>
      <c r="O37" s="12" t="str">
        <f>IF('Control Sample Data'!C36="","",IF(SUM('Control Sample Data'!C$3:C$98)&gt;10,IF(AND(ISNUMBER('Control Sample Data'!C36),'Control Sample Data'!C36&lt;35,'Control Sample Data'!C36&gt;0),'Control Sample Data'!C36,35),""))</f>
        <v/>
      </c>
      <c r="P37" s="12" t="str">
        <f>IF('Control Sample Data'!D36="","",IF(SUM('Control Sample Data'!D$3:D$98)&gt;10,IF(AND(ISNUMBER('Control Sample Data'!D36),'Control Sample Data'!D36&lt;35,'Control Sample Data'!D36&gt;0),'Control Sample Data'!D36,35),""))</f>
        <v/>
      </c>
      <c r="Q37" s="12" t="str">
        <f>IF('Control Sample Data'!E36="","",IF(SUM('Control Sample Data'!E$3:E$98)&gt;10,IF(AND(ISNUMBER('Control Sample Data'!E36),'Control Sample Data'!E36&lt;35,'Control Sample Data'!E36&gt;0),'Control Sample Data'!E36,35),""))</f>
        <v/>
      </c>
      <c r="R37" s="12" t="str">
        <f>IF('Control Sample Data'!F36="","",IF(SUM('Control Sample Data'!F$3:F$98)&gt;10,IF(AND(ISNUMBER('Control Sample Data'!F36),'Control Sample Data'!F36&lt;35,'Control Sample Data'!F36&gt;0),'Control Sample Data'!F36,35),""))</f>
        <v/>
      </c>
      <c r="S37" s="12" t="str">
        <f>IF('Control Sample Data'!G36="","",IF(SUM('Control Sample Data'!G$3:G$98)&gt;10,IF(AND(ISNUMBER('Control Sample Data'!G36),'Control Sample Data'!G36&lt;35,'Control Sample Data'!G36&gt;0),'Control Sample Data'!G36,35),""))</f>
        <v/>
      </c>
      <c r="T37" s="12" t="str">
        <f>IF('Control Sample Data'!H36="","",IF(SUM('Control Sample Data'!H$3:H$98)&gt;10,IF(AND(ISNUMBER('Control Sample Data'!H36),'Control Sample Data'!H36&lt;35,'Control Sample Data'!H36&gt;0),'Control Sample Data'!H36,35),""))</f>
        <v/>
      </c>
      <c r="U37" s="12" t="str">
        <f>IF('Control Sample Data'!I36="","",IF(SUM('Control Sample Data'!I$3:I$98)&gt;10,IF(AND(ISNUMBER('Control Sample Data'!I36),'Control Sample Data'!I36&lt;35,'Control Sample Data'!I36&gt;0),'Control Sample Data'!I36,35),""))</f>
        <v/>
      </c>
      <c r="V37" s="12" t="str">
        <f>IF('Control Sample Data'!J36="","",IF(SUM('Control Sample Data'!J$3:J$98)&gt;10,IF(AND(ISNUMBER('Control Sample Data'!J36),'Control Sample Data'!J36&lt;35,'Control Sample Data'!J36&gt;0),'Control Sample Data'!J36,35),""))</f>
        <v/>
      </c>
      <c r="W37" s="12" t="str">
        <f>IF('Control Sample Data'!K36="","",IF(SUM('Control Sample Data'!K$3:K$98)&gt;10,IF(AND(ISNUMBER('Control Sample Data'!K36),'Control Sample Data'!K36&lt;35,'Control Sample Data'!K36&gt;0),'Control Sample Data'!K36,35),""))</f>
        <v/>
      </c>
      <c r="X37" s="12" t="str">
        <f>IF('Control Sample Data'!L36="","",IF(SUM('Control Sample Data'!L$3:L$98)&gt;10,IF(AND(ISNUMBER('Control Sample Data'!L36),'Control Sample Data'!L36&lt;35,'Control Sample Data'!L36&gt;0),'Control Sample Data'!L36,35),""))</f>
        <v/>
      </c>
      <c r="AS37" s="11" t="str">
        <f t="shared" si="21"/>
        <v>NM_005359</v>
      </c>
      <c r="AT37" s="44" t="s">
        <v>139</v>
      </c>
      <c r="AU37" s="12" t="str">
        <f t="shared" si="48"/>
        <v/>
      </c>
      <c r="AV37" s="12" t="str">
        <f t="shared" si="49"/>
        <v/>
      </c>
      <c r="AW37" s="12" t="str">
        <f t="shared" si="50"/>
        <v/>
      </c>
      <c r="AX37" s="12" t="str">
        <f t="shared" si="51"/>
        <v/>
      </c>
      <c r="AY37" s="12" t="str">
        <f t="shared" si="52"/>
        <v/>
      </c>
      <c r="AZ37" s="12" t="str">
        <f t="shared" si="53"/>
        <v/>
      </c>
      <c r="BA37" s="12" t="str">
        <f t="shared" si="54"/>
        <v/>
      </c>
      <c r="BB37" s="12" t="str">
        <f t="shared" si="55"/>
        <v/>
      </c>
      <c r="BC37" s="12" t="str">
        <f t="shared" si="56"/>
        <v/>
      </c>
      <c r="BD37" s="12" t="str">
        <f t="shared" si="57"/>
        <v/>
      </c>
      <c r="BE37" s="12" t="str">
        <f t="shared" si="58"/>
        <v/>
      </c>
      <c r="BF37" s="12" t="str">
        <f t="shared" si="59"/>
        <v/>
      </c>
      <c r="BG37" s="12" t="str">
        <f t="shared" si="60"/>
        <v/>
      </c>
      <c r="BH37" s="12" t="str">
        <f t="shared" si="61"/>
        <v/>
      </c>
      <c r="BI37" s="12" t="str">
        <f t="shared" si="62"/>
        <v/>
      </c>
      <c r="BJ37" s="12" t="str">
        <f t="shared" si="63"/>
        <v/>
      </c>
      <c r="BK37" s="12" t="str">
        <f t="shared" si="64"/>
        <v/>
      </c>
      <c r="BL37" s="12" t="str">
        <f t="shared" si="65"/>
        <v/>
      </c>
      <c r="BM37" s="12" t="str">
        <f t="shared" si="66"/>
        <v/>
      </c>
      <c r="BN37" s="12" t="str">
        <f t="shared" si="67"/>
        <v/>
      </c>
      <c r="BO37" s="46" t="str">
        <f t="shared" si="23"/>
        <v>N/A</v>
      </c>
      <c r="BP37" s="46" t="str">
        <f t="shared" si="24"/>
        <v>N/A</v>
      </c>
      <c r="BQ37" s="43" t="str">
        <f t="shared" si="25"/>
        <v>NM_005359</v>
      </c>
      <c r="BR37" s="44" t="s">
        <v>433</v>
      </c>
      <c r="BS37" s="47" t="str">
        <f t="shared" si="26"/>
        <v/>
      </c>
      <c r="BT37" s="47" t="str">
        <f t="shared" si="27"/>
        <v/>
      </c>
      <c r="BU37" s="47" t="str">
        <f t="shared" si="28"/>
        <v/>
      </c>
      <c r="BV37" s="47" t="str">
        <f t="shared" si="29"/>
        <v/>
      </c>
      <c r="BW37" s="47" t="str">
        <f t="shared" si="30"/>
        <v/>
      </c>
      <c r="BX37" s="47" t="str">
        <f t="shared" si="31"/>
        <v/>
      </c>
      <c r="BY37" s="47" t="str">
        <f t="shared" si="32"/>
        <v/>
      </c>
      <c r="BZ37" s="47" t="str">
        <f t="shared" si="33"/>
        <v/>
      </c>
      <c r="CA37" s="47" t="str">
        <f t="shared" si="34"/>
        <v/>
      </c>
      <c r="CB37" s="47" t="str">
        <f t="shared" si="35"/>
        <v/>
      </c>
      <c r="CC37" s="47" t="str">
        <f t="shared" si="36"/>
        <v/>
      </c>
      <c r="CD37" s="47" t="str">
        <f t="shared" si="37"/>
        <v/>
      </c>
      <c r="CE37" s="47" t="str">
        <f t="shared" si="38"/>
        <v/>
      </c>
      <c r="CF37" s="47" t="str">
        <f t="shared" si="39"/>
        <v/>
      </c>
      <c r="CG37" s="47" t="str">
        <f t="shared" si="40"/>
        <v/>
      </c>
      <c r="CH37" s="47" t="str">
        <f t="shared" si="41"/>
        <v/>
      </c>
      <c r="CI37" s="47" t="str">
        <f t="shared" si="42"/>
        <v/>
      </c>
      <c r="CJ37" s="47" t="str">
        <f t="shared" si="43"/>
        <v/>
      </c>
      <c r="CK37" s="47" t="str">
        <f t="shared" si="44"/>
        <v/>
      </c>
      <c r="CL37" s="47" t="str">
        <f t="shared" si="45"/>
        <v/>
      </c>
    </row>
    <row r="38" spans="1:90" ht="12.75">
      <c r="A38" s="11" t="str">
        <f>'Gene Table'!C37</f>
        <v>NM_004985</v>
      </c>
      <c r="B38" s="11" t="s">
        <v>143</v>
      </c>
      <c r="C38" s="12" t="str">
        <f>IF('Test Sample Data'!C37="","",IF(SUM('Test Sample Data'!C$3:C$98)&gt;10,IF(AND(ISNUMBER('Test Sample Data'!C37),'Test Sample Data'!C37&lt;35,'Test Sample Data'!C37&gt;0),'Test Sample Data'!C37,35),""))</f>
        <v/>
      </c>
      <c r="D38" s="12" t="str">
        <f>IF('Test Sample Data'!D37="","",IF(SUM('Test Sample Data'!D$3:D$98)&gt;10,IF(AND(ISNUMBER('Test Sample Data'!D37),'Test Sample Data'!D37&lt;35,'Test Sample Data'!D37&gt;0),'Test Sample Data'!D37,35),""))</f>
        <v/>
      </c>
      <c r="E38" s="12" t="str">
        <f>IF('Test Sample Data'!E37="","",IF(SUM('Test Sample Data'!E$3:E$98)&gt;10,IF(AND(ISNUMBER('Test Sample Data'!E37),'Test Sample Data'!E37&lt;35,'Test Sample Data'!E37&gt;0),'Test Sample Data'!E37,35),""))</f>
        <v/>
      </c>
      <c r="F38" s="12" t="str">
        <f>IF('Test Sample Data'!F37="","",IF(SUM('Test Sample Data'!F$3:F$98)&gt;10,IF(AND(ISNUMBER('Test Sample Data'!F37),'Test Sample Data'!F37&lt;35,'Test Sample Data'!F37&gt;0),'Test Sample Data'!F37,35),""))</f>
        <v/>
      </c>
      <c r="G38" s="12" t="str">
        <f>IF('Test Sample Data'!G37="","",IF(SUM('Test Sample Data'!G$3:G$98)&gt;10,IF(AND(ISNUMBER('Test Sample Data'!G37),'Test Sample Data'!G37&lt;35,'Test Sample Data'!G37&gt;0),'Test Sample Data'!G37,35),""))</f>
        <v/>
      </c>
      <c r="H38" s="12" t="str">
        <f>IF('Test Sample Data'!H37="","",IF(SUM('Test Sample Data'!H$3:H$98)&gt;10,IF(AND(ISNUMBER('Test Sample Data'!H37),'Test Sample Data'!H37&lt;35,'Test Sample Data'!H37&gt;0),'Test Sample Data'!H37,35),""))</f>
        <v/>
      </c>
      <c r="I38" s="12" t="str">
        <f>IF('Test Sample Data'!I37="","",IF(SUM('Test Sample Data'!I$3:I$98)&gt;10,IF(AND(ISNUMBER('Test Sample Data'!I37),'Test Sample Data'!I37&lt;35,'Test Sample Data'!I37&gt;0),'Test Sample Data'!I37,35),""))</f>
        <v/>
      </c>
      <c r="J38" s="12" t="str">
        <f>IF('Test Sample Data'!J37="","",IF(SUM('Test Sample Data'!J$3:J$98)&gt;10,IF(AND(ISNUMBER('Test Sample Data'!J37),'Test Sample Data'!J37&lt;35,'Test Sample Data'!J37&gt;0),'Test Sample Data'!J37,35),""))</f>
        <v/>
      </c>
      <c r="K38" s="12" t="str">
        <f>IF('Test Sample Data'!K37="","",IF(SUM('Test Sample Data'!K$3:K$98)&gt;10,IF(AND(ISNUMBER('Test Sample Data'!K37),'Test Sample Data'!K37&lt;35,'Test Sample Data'!K37&gt;0),'Test Sample Data'!K37,35),""))</f>
        <v/>
      </c>
      <c r="L38" s="12" t="str">
        <f>IF('Test Sample Data'!L37="","",IF(SUM('Test Sample Data'!L$3:L$98)&gt;10,IF(AND(ISNUMBER('Test Sample Data'!L37),'Test Sample Data'!L37&lt;35,'Test Sample Data'!L37&gt;0),'Test Sample Data'!L37,35),""))</f>
        <v/>
      </c>
      <c r="M38" s="12" t="str">
        <f>'Gene Table'!C37</f>
        <v>NM_004985</v>
      </c>
      <c r="N38" s="12" t="s">
        <v>143</v>
      </c>
      <c r="O38" s="12" t="str">
        <f>IF('Control Sample Data'!C37="","",IF(SUM('Control Sample Data'!C$3:C$98)&gt;10,IF(AND(ISNUMBER('Control Sample Data'!C37),'Control Sample Data'!C37&lt;35,'Control Sample Data'!C37&gt;0),'Control Sample Data'!C37,35),""))</f>
        <v/>
      </c>
      <c r="P38" s="12" t="str">
        <f>IF('Control Sample Data'!D37="","",IF(SUM('Control Sample Data'!D$3:D$98)&gt;10,IF(AND(ISNUMBER('Control Sample Data'!D37),'Control Sample Data'!D37&lt;35,'Control Sample Data'!D37&gt;0),'Control Sample Data'!D37,35),""))</f>
        <v/>
      </c>
      <c r="Q38" s="12" t="str">
        <f>IF('Control Sample Data'!E37="","",IF(SUM('Control Sample Data'!E$3:E$98)&gt;10,IF(AND(ISNUMBER('Control Sample Data'!E37),'Control Sample Data'!E37&lt;35,'Control Sample Data'!E37&gt;0),'Control Sample Data'!E37,35),""))</f>
        <v/>
      </c>
      <c r="R38" s="12" t="str">
        <f>IF('Control Sample Data'!F37="","",IF(SUM('Control Sample Data'!F$3:F$98)&gt;10,IF(AND(ISNUMBER('Control Sample Data'!F37),'Control Sample Data'!F37&lt;35,'Control Sample Data'!F37&gt;0),'Control Sample Data'!F37,35),""))</f>
        <v/>
      </c>
      <c r="S38" s="12" t="str">
        <f>IF('Control Sample Data'!G37="","",IF(SUM('Control Sample Data'!G$3:G$98)&gt;10,IF(AND(ISNUMBER('Control Sample Data'!G37),'Control Sample Data'!G37&lt;35,'Control Sample Data'!G37&gt;0),'Control Sample Data'!G37,35),""))</f>
        <v/>
      </c>
      <c r="T38" s="12" t="str">
        <f>IF('Control Sample Data'!H37="","",IF(SUM('Control Sample Data'!H$3:H$98)&gt;10,IF(AND(ISNUMBER('Control Sample Data'!H37),'Control Sample Data'!H37&lt;35,'Control Sample Data'!H37&gt;0),'Control Sample Data'!H37,35),""))</f>
        <v/>
      </c>
      <c r="U38" s="12" t="str">
        <f>IF('Control Sample Data'!I37="","",IF(SUM('Control Sample Data'!I$3:I$98)&gt;10,IF(AND(ISNUMBER('Control Sample Data'!I37),'Control Sample Data'!I37&lt;35,'Control Sample Data'!I37&gt;0),'Control Sample Data'!I37,35),""))</f>
        <v/>
      </c>
      <c r="V38" s="12" t="str">
        <f>IF('Control Sample Data'!J37="","",IF(SUM('Control Sample Data'!J$3:J$98)&gt;10,IF(AND(ISNUMBER('Control Sample Data'!J37),'Control Sample Data'!J37&lt;35,'Control Sample Data'!J37&gt;0),'Control Sample Data'!J37,35),""))</f>
        <v/>
      </c>
      <c r="W38" s="12" t="str">
        <f>IF('Control Sample Data'!K37="","",IF(SUM('Control Sample Data'!K$3:K$98)&gt;10,IF(AND(ISNUMBER('Control Sample Data'!K37),'Control Sample Data'!K37&lt;35,'Control Sample Data'!K37&gt;0),'Control Sample Data'!K37,35),""))</f>
        <v/>
      </c>
      <c r="X38" s="12" t="str">
        <f>IF('Control Sample Data'!L37="","",IF(SUM('Control Sample Data'!L$3:L$98)&gt;10,IF(AND(ISNUMBER('Control Sample Data'!L37),'Control Sample Data'!L37&lt;35,'Control Sample Data'!L37&gt;0),'Control Sample Data'!L37,35),""))</f>
        <v/>
      </c>
      <c r="AS38" s="11" t="str">
        <f t="shared" si="21"/>
        <v>NM_004985</v>
      </c>
      <c r="AT38" s="44" t="s">
        <v>143</v>
      </c>
      <c r="AU38" s="12" t="str">
        <f t="shared" si="48"/>
        <v/>
      </c>
      <c r="AV38" s="12" t="str">
        <f t="shared" si="49"/>
        <v/>
      </c>
      <c r="AW38" s="12" t="str">
        <f t="shared" si="50"/>
        <v/>
      </c>
      <c r="AX38" s="12" t="str">
        <f t="shared" si="51"/>
        <v/>
      </c>
      <c r="AY38" s="12" t="str">
        <f t="shared" si="52"/>
        <v/>
      </c>
      <c r="AZ38" s="12" t="str">
        <f t="shared" si="53"/>
        <v/>
      </c>
      <c r="BA38" s="12" t="str">
        <f t="shared" si="54"/>
        <v/>
      </c>
      <c r="BB38" s="12" t="str">
        <f t="shared" si="55"/>
        <v/>
      </c>
      <c r="BC38" s="12" t="str">
        <f t="shared" si="56"/>
        <v/>
      </c>
      <c r="BD38" s="12" t="str">
        <f t="shared" si="57"/>
        <v/>
      </c>
      <c r="BE38" s="12" t="str">
        <f t="shared" si="58"/>
        <v/>
      </c>
      <c r="BF38" s="12" t="str">
        <f t="shared" si="59"/>
        <v/>
      </c>
      <c r="BG38" s="12" t="str">
        <f t="shared" si="60"/>
        <v/>
      </c>
      <c r="BH38" s="12" t="str">
        <f t="shared" si="61"/>
        <v/>
      </c>
      <c r="BI38" s="12" t="str">
        <f t="shared" si="62"/>
        <v/>
      </c>
      <c r="BJ38" s="12" t="str">
        <f t="shared" si="63"/>
        <v/>
      </c>
      <c r="BK38" s="12" t="str">
        <f t="shared" si="64"/>
        <v/>
      </c>
      <c r="BL38" s="12" t="str">
        <f t="shared" si="65"/>
        <v/>
      </c>
      <c r="BM38" s="12" t="str">
        <f t="shared" si="66"/>
        <v/>
      </c>
      <c r="BN38" s="12" t="str">
        <f t="shared" si="67"/>
        <v/>
      </c>
      <c r="BO38" s="46" t="str">
        <f aca="true" t="shared" si="68" ref="BO38:BO54">IF(ISERROR(AVERAGE(AU38:BD38)),"N/A",AVERAGE(AU38:BD38))</f>
        <v>N/A</v>
      </c>
      <c r="BP38" s="46" t="str">
        <f aca="true" t="shared" si="69" ref="BP38:BP54">IF(ISERROR(AVERAGE(BE38:BN38)),"N/A",AVERAGE(BE38:BN38))</f>
        <v>N/A</v>
      </c>
      <c r="BQ38" s="43" t="str">
        <f t="shared" si="25"/>
        <v>NM_004985</v>
      </c>
      <c r="BR38" s="44" t="s">
        <v>434</v>
      </c>
      <c r="BS38" s="47" t="str">
        <f t="shared" si="26"/>
        <v/>
      </c>
      <c r="BT38" s="47" t="str">
        <f t="shared" si="27"/>
        <v/>
      </c>
      <c r="BU38" s="47" t="str">
        <f t="shared" si="28"/>
        <v/>
      </c>
      <c r="BV38" s="47" t="str">
        <f t="shared" si="29"/>
        <v/>
      </c>
      <c r="BW38" s="47" t="str">
        <f t="shared" si="30"/>
        <v/>
      </c>
      <c r="BX38" s="47" t="str">
        <f t="shared" si="31"/>
        <v/>
      </c>
      <c r="BY38" s="47" t="str">
        <f t="shared" si="32"/>
        <v/>
      </c>
      <c r="BZ38" s="47" t="str">
        <f t="shared" si="33"/>
        <v/>
      </c>
      <c r="CA38" s="47" t="str">
        <f t="shared" si="34"/>
        <v/>
      </c>
      <c r="CB38" s="47" t="str">
        <f t="shared" si="35"/>
        <v/>
      </c>
      <c r="CC38" s="47" t="str">
        <f t="shared" si="36"/>
        <v/>
      </c>
      <c r="CD38" s="47" t="str">
        <f t="shared" si="37"/>
        <v/>
      </c>
      <c r="CE38" s="47" t="str">
        <f t="shared" si="38"/>
        <v/>
      </c>
      <c r="CF38" s="47" t="str">
        <f t="shared" si="39"/>
        <v/>
      </c>
      <c r="CG38" s="47" t="str">
        <f t="shared" si="40"/>
        <v/>
      </c>
      <c r="CH38" s="47" t="str">
        <f t="shared" si="41"/>
        <v/>
      </c>
      <c r="CI38" s="47" t="str">
        <f t="shared" si="42"/>
        <v/>
      </c>
      <c r="CJ38" s="47" t="str">
        <f t="shared" si="43"/>
        <v/>
      </c>
      <c r="CK38" s="47" t="str">
        <f t="shared" si="44"/>
        <v/>
      </c>
      <c r="CL38" s="47" t="str">
        <f t="shared" si="45"/>
        <v/>
      </c>
    </row>
    <row r="39" spans="1:90" ht="12.75">
      <c r="A39" s="11" t="str">
        <f>'Gene Table'!C38</f>
        <v>NM_000212</v>
      </c>
      <c r="B39" s="11" t="s">
        <v>147</v>
      </c>
      <c r="C39" s="12" t="str">
        <f>IF('Test Sample Data'!C38="","",IF(SUM('Test Sample Data'!C$3:C$98)&gt;10,IF(AND(ISNUMBER('Test Sample Data'!C38),'Test Sample Data'!C38&lt;35,'Test Sample Data'!C38&gt;0),'Test Sample Data'!C38,35),""))</f>
        <v/>
      </c>
      <c r="D39" s="12" t="str">
        <f>IF('Test Sample Data'!D38="","",IF(SUM('Test Sample Data'!D$3:D$98)&gt;10,IF(AND(ISNUMBER('Test Sample Data'!D38),'Test Sample Data'!D38&lt;35,'Test Sample Data'!D38&gt;0),'Test Sample Data'!D38,35),""))</f>
        <v/>
      </c>
      <c r="E39" s="12" t="str">
        <f>IF('Test Sample Data'!E38="","",IF(SUM('Test Sample Data'!E$3:E$98)&gt;10,IF(AND(ISNUMBER('Test Sample Data'!E38),'Test Sample Data'!E38&lt;35,'Test Sample Data'!E38&gt;0),'Test Sample Data'!E38,35),""))</f>
        <v/>
      </c>
      <c r="F39" s="12" t="str">
        <f>IF('Test Sample Data'!F38="","",IF(SUM('Test Sample Data'!F$3:F$98)&gt;10,IF(AND(ISNUMBER('Test Sample Data'!F38),'Test Sample Data'!F38&lt;35,'Test Sample Data'!F38&gt;0),'Test Sample Data'!F38,35),""))</f>
        <v/>
      </c>
      <c r="G39" s="12" t="str">
        <f>IF('Test Sample Data'!G38="","",IF(SUM('Test Sample Data'!G$3:G$98)&gt;10,IF(AND(ISNUMBER('Test Sample Data'!G38),'Test Sample Data'!G38&lt;35,'Test Sample Data'!G38&gt;0),'Test Sample Data'!G38,35),""))</f>
        <v/>
      </c>
      <c r="H39" s="12" t="str">
        <f>IF('Test Sample Data'!H38="","",IF(SUM('Test Sample Data'!H$3:H$98)&gt;10,IF(AND(ISNUMBER('Test Sample Data'!H38),'Test Sample Data'!H38&lt;35,'Test Sample Data'!H38&gt;0),'Test Sample Data'!H38,35),""))</f>
        <v/>
      </c>
      <c r="I39" s="12" t="str">
        <f>IF('Test Sample Data'!I38="","",IF(SUM('Test Sample Data'!I$3:I$98)&gt;10,IF(AND(ISNUMBER('Test Sample Data'!I38),'Test Sample Data'!I38&lt;35,'Test Sample Data'!I38&gt;0),'Test Sample Data'!I38,35),""))</f>
        <v/>
      </c>
      <c r="J39" s="12" t="str">
        <f>IF('Test Sample Data'!J38="","",IF(SUM('Test Sample Data'!J$3:J$98)&gt;10,IF(AND(ISNUMBER('Test Sample Data'!J38),'Test Sample Data'!J38&lt;35,'Test Sample Data'!J38&gt;0),'Test Sample Data'!J38,35),""))</f>
        <v/>
      </c>
      <c r="K39" s="12" t="str">
        <f>IF('Test Sample Data'!K38="","",IF(SUM('Test Sample Data'!K$3:K$98)&gt;10,IF(AND(ISNUMBER('Test Sample Data'!K38),'Test Sample Data'!K38&lt;35,'Test Sample Data'!K38&gt;0),'Test Sample Data'!K38,35),""))</f>
        <v/>
      </c>
      <c r="L39" s="12" t="str">
        <f>IF('Test Sample Data'!L38="","",IF(SUM('Test Sample Data'!L$3:L$98)&gt;10,IF(AND(ISNUMBER('Test Sample Data'!L38),'Test Sample Data'!L38&lt;35,'Test Sample Data'!L38&gt;0),'Test Sample Data'!L38,35),""))</f>
        <v/>
      </c>
      <c r="M39" s="12" t="str">
        <f>'Gene Table'!C38</f>
        <v>NM_000212</v>
      </c>
      <c r="N39" s="12" t="s">
        <v>147</v>
      </c>
      <c r="O39" s="12" t="str">
        <f>IF('Control Sample Data'!C38="","",IF(SUM('Control Sample Data'!C$3:C$98)&gt;10,IF(AND(ISNUMBER('Control Sample Data'!C38),'Control Sample Data'!C38&lt;35,'Control Sample Data'!C38&gt;0),'Control Sample Data'!C38,35),""))</f>
        <v/>
      </c>
      <c r="P39" s="12" t="str">
        <f>IF('Control Sample Data'!D38="","",IF(SUM('Control Sample Data'!D$3:D$98)&gt;10,IF(AND(ISNUMBER('Control Sample Data'!D38),'Control Sample Data'!D38&lt;35,'Control Sample Data'!D38&gt;0),'Control Sample Data'!D38,35),""))</f>
        <v/>
      </c>
      <c r="Q39" s="12" t="str">
        <f>IF('Control Sample Data'!E38="","",IF(SUM('Control Sample Data'!E$3:E$98)&gt;10,IF(AND(ISNUMBER('Control Sample Data'!E38),'Control Sample Data'!E38&lt;35,'Control Sample Data'!E38&gt;0),'Control Sample Data'!E38,35),""))</f>
        <v/>
      </c>
      <c r="R39" s="12" t="str">
        <f>IF('Control Sample Data'!F38="","",IF(SUM('Control Sample Data'!F$3:F$98)&gt;10,IF(AND(ISNUMBER('Control Sample Data'!F38),'Control Sample Data'!F38&lt;35,'Control Sample Data'!F38&gt;0),'Control Sample Data'!F38,35),""))</f>
        <v/>
      </c>
      <c r="S39" s="12" t="str">
        <f>IF('Control Sample Data'!G38="","",IF(SUM('Control Sample Data'!G$3:G$98)&gt;10,IF(AND(ISNUMBER('Control Sample Data'!G38),'Control Sample Data'!G38&lt;35,'Control Sample Data'!G38&gt;0),'Control Sample Data'!G38,35),""))</f>
        <v/>
      </c>
      <c r="T39" s="12" t="str">
        <f>IF('Control Sample Data'!H38="","",IF(SUM('Control Sample Data'!H$3:H$98)&gt;10,IF(AND(ISNUMBER('Control Sample Data'!H38),'Control Sample Data'!H38&lt;35,'Control Sample Data'!H38&gt;0),'Control Sample Data'!H38,35),""))</f>
        <v/>
      </c>
      <c r="U39" s="12" t="str">
        <f>IF('Control Sample Data'!I38="","",IF(SUM('Control Sample Data'!I$3:I$98)&gt;10,IF(AND(ISNUMBER('Control Sample Data'!I38),'Control Sample Data'!I38&lt;35,'Control Sample Data'!I38&gt;0),'Control Sample Data'!I38,35),""))</f>
        <v/>
      </c>
      <c r="V39" s="12" t="str">
        <f>IF('Control Sample Data'!J38="","",IF(SUM('Control Sample Data'!J$3:J$98)&gt;10,IF(AND(ISNUMBER('Control Sample Data'!J38),'Control Sample Data'!J38&lt;35,'Control Sample Data'!J38&gt;0),'Control Sample Data'!J38,35),""))</f>
        <v/>
      </c>
      <c r="W39" s="12" t="str">
        <f>IF('Control Sample Data'!K38="","",IF(SUM('Control Sample Data'!K$3:K$98)&gt;10,IF(AND(ISNUMBER('Control Sample Data'!K38),'Control Sample Data'!K38&lt;35,'Control Sample Data'!K38&gt;0),'Control Sample Data'!K38,35),""))</f>
        <v/>
      </c>
      <c r="X39" s="12" t="str">
        <f>IF('Control Sample Data'!L38="","",IF(SUM('Control Sample Data'!L$3:L$98)&gt;10,IF(AND(ISNUMBER('Control Sample Data'!L38),'Control Sample Data'!L38&lt;35,'Control Sample Data'!L38&gt;0),'Control Sample Data'!L38,35),""))</f>
        <v/>
      </c>
      <c r="AS39" s="11" t="str">
        <f t="shared" si="21"/>
        <v>NM_000212</v>
      </c>
      <c r="AT39" s="44" t="s">
        <v>147</v>
      </c>
      <c r="AU39" s="12" t="str">
        <f t="shared" si="48"/>
        <v/>
      </c>
      <c r="AV39" s="12" t="str">
        <f t="shared" si="49"/>
        <v/>
      </c>
      <c r="AW39" s="12" t="str">
        <f t="shared" si="50"/>
        <v/>
      </c>
      <c r="AX39" s="12" t="str">
        <f t="shared" si="51"/>
        <v/>
      </c>
      <c r="AY39" s="12" t="str">
        <f t="shared" si="52"/>
        <v/>
      </c>
      <c r="AZ39" s="12" t="str">
        <f t="shared" si="53"/>
        <v/>
      </c>
      <c r="BA39" s="12" t="str">
        <f t="shared" si="54"/>
        <v/>
      </c>
      <c r="BB39" s="12" t="str">
        <f t="shared" si="55"/>
        <v/>
      </c>
      <c r="BC39" s="12" t="str">
        <f t="shared" si="56"/>
        <v/>
      </c>
      <c r="BD39" s="12" t="str">
        <f t="shared" si="57"/>
        <v/>
      </c>
      <c r="BE39" s="12" t="str">
        <f t="shared" si="58"/>
        <v/>
      </c>
      <c r="BF39" s="12" t="str">
        <f t="shared" si="59"/>
        <v/>
      </c>
      <c r="BG39" s="12" t="str">
        <f t="shared" si="60"/>
        <v/>
      </c>
      <c r="BH39" s="12" t="str">
        <f t="shared" si="61"/>
        <v/>
      </c>
      <c r="BI39" s="12" t="str">
        <f t="shared" si="62"/>
        <v/>
      </c>
      <c r="BJ39" s="12" t="str">
        <f t="shared" si="63"/>
        <v/>
      </c>
      <c r="BK39" s="12" t="str">
        <f t="shared" si="64"/>
        <v/>
      </c>
      <c r="BL39" s="12" t="str">
        <f t="shared" si="65"/>
        <v/>
      </c>
      <c r="BM39" s="12" t="str">
        <f t="shared" si="66"/>
        <v/>
      </c>
      <c r="BN39" s="12" t="str">
        <f t="shared" si="67"/>
        <v/>
      </c>
      <c r="BO39" s="46" t="str">
        <f t="shared" si="68"/>
        <v>N/A</v>
      </c>
      <c r="BP39" s="46" t="str">
        <f t="shared" si="69"/>
        <v>N/A</v>
      </c>
      <c r="BQ39" s="43" t="str">
        <f t="shared" si="25"/>
        <v>NM_000212</v>
      </c>
      <c r="BR39" s="44" t="s">
        <v>435</v>
      </c>
      <c r="BS39" s="47" t="str">
        <f t="shared" si="26"/>
        <v/>
      </c>
      <c r="BT39" s="47" t="str">
        <f t="shared" si="27"/>
        <v/>
      </c>
      <c r="BU39" s="47" t="str">
        <f t="shared" si="28"/>
        <v/>
      </c>
      <c r="BV39" s="47" t="str">
        <f t="shared" si="29"/>
        <v/>
      </c>
      <c r="BW39" s="47" t="str">
        <f t="shared" si="30"/>
        <v/>
      </c>
      <c r="BX39" s="47" t="str">
        <f t="shared" si="31"/>
        <v/>
      </c>
      <c r="BY39" s="47" t="str">
        <f t="shared" si="32"/>
        <v/>
      </c>
      <c r="BZ39" s="47" t="str">
        <f t="shared" si="33"/>
        <v/>
      </c>
      <c r="CA39" s="47" t="str">
        <f t="shared" si="34"/>
        <v/>
      </c>
      <c r="CB39" s="47" t="str">
        <f t="shared" si="35"/>
        <v/>
      </c>
      <c r="CC39" s="47" t="str">
        <f t="shared" si="36"/>
        <v/>
      </c>
      <c r="CD39" s="47" t="str">
        <f t="shared" si="37"/>
        <v/>
      </c>
      <c r="CE39" s="47" t="str">
        <f t="shared" si="38"/>
        <v/>
      </c>
      <c r="CF39" s="47" t="str">
        <f t="shared" si="39"/>
        <v/>
      </c>
      <c r="CG39" s="47" t="str">
        <f t="shared" si="40"/>
        <v/>
      </c>
      <c r="CH39" s="47" t="str">
        <f t="shared" si="41"/>
        <v/>
      </c>
      <c r="CI39" s="47" t="str">
        <f t="shared" si="42"/>
        <v/>
      </c>
      <c r="CJ39" s="47" t="str">
        <f t="shared" si="43"/>
        <v/>
      </c>
      <c r="CK39" s="47" t="str">
        <f t="shared" si="44"/>
        <v/>
      </c>
      <c r="CL39" s="47" t="str">
        <f t="shared" si="45"/>
        <v/>
      </c>
    </row>
    <row r="40" spans="1:90" ht="12.75">
      <c r="A40" s="11" t="str">
        <f>'Gene Table'!C39</f>
        <v>NM_005538</v>
      </c>
      <c r="B40" s="11" t="s">
        <v>151</v>
      </c>
      <c r="C40" s="12" t="str">
        <f>IF('Test Sample Data'!C39="","",IF(SUM('Test Sample Data'!C$3:C$98)&gt;10,IF(AND(ISNUMBER('Test Sample Data'!C39),'Test Sample Data'!C39&lt;35,'Test Sample Data'!C39&gt;0),'Test Sample Data'!C39,35),""))</f>
        <v/>
      </c>
      <c r="D40" s="12" t="str">
        <f>IF('Test Sample Data'!D39="","",IF(SUM('Test Sample Data'!D$3:D$98)&gt;10,IF(AND(ISNUMBER('Test Sample Data'!D39),'Test Sample Data'!D39&lt;35,'Test Sample Data'!D39&gt;0),'Test Sample Data'!D39,35),""))</f>
        <v/>
      </c>
      <c r="E40" s="12" t="str">
        <f>IF('Test Sample Data'!E39="","",IF(SUM('Test Sample Data'!E$3:E$98)&gt;10,IF(AND(ISNUMBER('Test Sample Data'!E39),'Test Sample Data'!E39&lt;35,'Test Sample Data'!E39&gt;0),'Test Sample Data'!E39,35),""))</f>
        <v/>
      </c>
      <c r="F40" s="12" t="str">
        <f>IF('Test Sample Data'!F39="","",IF(SUM('Test Sample Data'!F$3:F$98)&gt;10,IF(AND(ISNUMBER('Test Sample Data'!F39),'Test Sample Data'!F39&lt;35,'Test Sample Data'!F39&gt;0),'Test Sample Data'!F39,35),""))</f>
        <v/>
      </c>
      <c r="G40" s="12" t="str">
        <f>IF('Test Sample Data'!G39="","",IF(SUM('Test Sample Data'!G$3:G$98)&gt;10,IF(AND(ISNUMBER('Test Sample Data'!G39),'Test Sample Data'!G39&lt;35,'Test Sample Data'!G39&gt;0),'Test Sample Data'!G39,35),""))</f>
        <v/>
      </c>
      <c r="H40" s="12" t="str">
        <f>IF('Test Sample Data'!H39="","",IF(SUM('Test Sample Data'!H$3:H$98)&gt;10,IF(AND(ISNUMBER('Test Sample Data'!H39),'Test Sample Data'!H39&lt;35,'Test Sample Data'!H39&gt;0),'Test Sample Data'!H39,35),""))</f>
        <v/>
      </c>
      <c r="I40" s="12" t="str">
        <f>IF('Test Sample Data'!I39="","",IF(SUM('Test Sample Data'!I$3:I$98)&gt;10,IF(AND(ISNUMBER('Test Sample Data'!I39),'Test Sample Data'!I39&lt;35,'Test Sample Data'!I39&gt;0),'Test Sample Data'!I39,35),""))</f>
        <v/>
      </c>
      <c r="J40" s="12" t="str">
        <f>IF('Test Sample Data'!J39="","",IF(SUM('Test Sample Data'!J$3:J$98)&gt;10,IF(AND(ISNUMBER('Test Sample Data'!J39),'Test Sample Data'!J39&lt;35,'Test Sample Data'!J39&gt;0),'Test Sample Data'!J39,35),""))</f>
        <v/>
      </c>
      <c r="K40" s="12" t="str">
        <f>IF('Test Sample Data'!K39="","",IF(SUM('Test Sample Data'!K$3:K$98)&gt;10,IF(AND(ISNUMBER('Test Sample Data'!K39),'Test Sample Data'!K39&lt;35,'Test Sample Data'!K39&gt;0),'Test Sample Data'!K39,35),""))</f>
        <v/>
      </c>
      <c r="L40" s="12" t="str">
        <f>IF('Test Sample Data'!L39="","",IF(SUM('Test Sample Data'!L$3:L$98)&gt;10,IF(AND(ISNUMBER('Test Sample Data'!L39),'Test Sample Data'!L39&lt;35,'Test Sample Data'!L39&gt;0),'Test Sample Data'!L39,35),""))</f>
        <v/>
      </c>
      <c r="M40" s="12" t="str">
        <f>'Gene Table'!C39</f>
        <v>NM_005538</v>
      </c>
      <c r="N40" s="12" t="s">
        <v>151</v>
      </c>
      <c r="O40" s="12" t="str">
        <f>IF('Control Sample Data'!C39="","",IF(SUM('Control Sample Data'!C$3:C$98)&gt;10,IF(AND(ISNUMBER('Control Sample Data'!C39),'Control Sample Data'!C39&lt;35,'Control Sample Data'!C39&gt;0),'Control Sample Data'!C39,35),""))</f>
        <v/>
      </c>
      <c r="P40" s="12" t="str">
        <f>IF('Control Sample Data'!D39="","",IF(SUM('Control Sample Data'!D$3:D$98)&gt;10,IF(AND(ISNUMBER('Control Sample Data'!D39),'Control Sample Data'!D39&lt;35,'Control Sample Data'!D39&gt;0),'Control Sample Data'!D39,35),""))</f>
        <v/>
      </c>
      <c r="Q40" s="12" t="str">
        <f>IF('Control Sample Data'!E39="","",IF(SUM('Control Sample Data'!E$3:E$98)&gt;10,IF(AND(ISNUMBER('Control Sample Data'!E39),'Control Sample Data'!E39&lt;35,'Control Sample Data'!E39&gt;0),'Control Sample Data'!E39,35),""))</f>
        <v/>
      </c>
      <c r="R40" s="12" t="str">
        <f>IF('Control Sample Data'!F39="","",IF(SUM('Control Sample Data'!F$3:F$98)&gt;10,IF(AND(ISNUMBER('Control Sample Data'!F39),'Control Sample Data'!F39&lt;35,'Control Sample Data'!F39&gt;0),'Control Sample Data'!F39,35),""))</f>
        <v/>
      </c>
      <c r="S40" s="12" t="str">
        <f>IF('Control Sample Data'!G39="","",IF(SUM('Control Sample Data'!G$3:G$98)&gt;10,IF(AND(ISNUMBER('Control Sample Data'!G39),'Control Sample Data'!G39&lt;35,'Control Sample Data'!G39&gt;0),'Control Sample Data'!G39,35),""))</f>
        <v/>
      </c>
      <c r="T40" s="12" t="str">
        <f>IF('Control Sample Data'!H39="","",IF(SUM('Control Sample Data'!H$3:H$98)&gt;10,IF(AND(ISNUMBER('Control Sample Data'!H39),'Control Sample Data'!H39&lt;35,'Control Sample Data'!H39&gt;0),'Control Sample Data'!H39,35),""))</f>
        <v/>
      </c>
      <c r="U40" s="12" t="str">
        <f>IF('Control Sample Data'!I39="","",IF(SUM('Control Sample Data'!I$3:I$98)&gt;10,IF(AND(ISNUMBER('Control Sample Data'!I39),'Control Sample Data'!I39&lt;35,'Control Sample Data'!I39&gt;0),'Control Sample Data'!I39,35),""))</f>
        <v/>
      </c>
      <c r="V40" s="12" t="str">
        <f>IF('Control Sample Data'!J39="","",IF(SUM('Control Sample Data'!J$3:J$98)&gt;10,IF(AND(ISNUMBER('Control Sample Data'!J39),'Control Sample Data'!J39&lt;35,'Control Sample Data'!J39&gt;0),'Control Sample Data'!J39,35),""))</f>
        <v/>
      </c>
      <c r="W40" s="12" t="str">
        <f>IF('Control Sample Data'!K39="","",IF(SUM('Control Sample Data'!K$3:K$98)&gt;10,IF(AND(ISNUMBER('Control Sample Data'!K39),'Control Sample Data'!K39&lt;35,'Control Sample Data'!K39&gt;0),'Control Sample Data'!K39,35),""))</f>
        <v/>
      </c>
      <c r="X40" s="12" t="str">
        <f>IF('Control Sample Data'!L39="","",IF(SUM('Control Sample Data'!L$3:L$98)&gt;10,IF(AND(ISNUMBER('Control Sample Data'!L39),'Control Sample Data'!L39&lt;35,'Control Sample Data'!L39&gt;0),'Control Sample Data'!L39,35),""))</f>
        <v/>
      </c>
      <c r="AS40" s="11" t="str">
        <f t="shared" si="21"/>
        <v>NM_005538</v>
      </c>
      <c r="AT40" s="44" t="s">
        <v>151</v>
      </c>
      <c r="AU40" s="12" t="str">
        <f t="shared" si="48"/>
        <v/>
      </c>
      <c r="AV40" s="12" t="str">
        <f t="shared" si="49"/>
        <v/>
      </c>
      <c r="AW40" s="12" t="str">
        <f t="shared" si="50"/>
        <v/>
      </c>
      <c r="AX40" s="12" t="str">
        <f t="shared" si="51"/>
        <v/>
      </c>
      <c r="AY40" s="12" t="str">
        <f t="shared" si="52"/>
        <v/>
      </c>
      <c r="AZ40" s="12" t="str">
        <f t="shared" si="53"/>
        <v/>
      </c>
      <c r="BA40" s="12" t="str">
        <f t="shared" si="54"/>
        <v/>
      </c>
      <c r="BB40" s="12" t="str">
        <f t="shared" si="55"/>
        <v/>
      </c>
      <c r="BC40" s="12" t="str">
        <f t="shared" si="56"/>
        <v/>
      </c>
      <c r="BD40" s="12" t="str">
        <f t="shared" si="57"/>
        <v/>
      </c>
      <c r="BE40" s="12" t="str">
        <f t="shared" si="58"/>
        <v/>
      </c>
      <c r="BF40" s="12" t="str">
        <f t="shared" si="59"/>
        <v/>
      </c>
      <c r="BG40" s="12" t="str">
        <f t="shared" si="60"/>
        <v/>
      </c>
      <c r="BH40" s="12" t="str">
        <f t="shared" si="61"/>
        <v/>
      </c>
      <c r="BI40" s="12" t="str">
        <f t="shared" si="62"/>
        <v/>
      </c>
      <c r="BJ40" s="12" t="str">
        <f t="shared" si="63"/>
        <v/>
      </c>
      <c r="BK40" s="12" t="str">
        <f t="shared" si="64"/>
        <v/>
      </c>
      <c r="BL40" s="12" t="str">
        <f t="shared" si="65"/>
        <v/>
      </c>
      <c r="BM40" s="12" t="str">
        <f t="shared" si="66"/>
        <v/>
      </c>
      <c r="BN40" s="12" t="str">
        <f t="shared" si="67"/>
        <v/>
      </c>
      <c r="BO40" s="46" t="str">
        <f t="shared" si="68"/>
        <v>N/A</v>
      </c>
      <c r="BP40" s="46" t="str">
        <f t="shared" si="69"/>
        <v>N/A</v>
      </c>
      <c r="BQ40" s="43" t="str">
        <f t="shared" si="25"/>
        <v>NM_005538</v>
      </c>
      <c r="BR40" s="44" t="s">
        <v>436</v>
      </c>
      <c r="BS40" s="47" t="str">
        <f t="shared" si="26"/>
        <v/>
      </c>
      <c r="BT40" s="47" t="str">
        <f t="shared" si="27"/>
        <v/>
      </c>
      <c r="BU40" s="47" t="str">
        <f t="shared" si="28"/>
        <v/>
      </c>
      <c r="BV40" s="47" t="str">
        <f t="shared" si="29"/>
        <v/>
      </c>
      <c r="BW40" s="47" t="str">
        <f t="shared" si="30"/>
        <v/>
      </c>
      <c r="BX40" s="47" t="str">
        <f t="shared" si="31"/>
        <v/>
      </c>
      <c r="BY40" s="47" t="str">
        <f t="shared" si="32"/>
        <v/>
      </c>
      <c r="BZ40" s="47" t="str">
        <f t="shared" si="33"/>
        <v/>
      </c>
      <c r="CA40" s="47" t="str">
        <f t="shared" si="34"/>
        <v/>
      </c>
      <c r="CB40" s="47" t="str">
        <f t="shared" si="35"/>
        <v/>
      </c>
      <c r="CC40" s="47" t="str">
        <f t="shared" si="36"/>
        <v/>
      </c>
      <c r="CD40" s="47" t="str">
        <f t="shared" si="37"/>
        <v/>
      </c>
      <c r="CE40" s="47" t="str">
        <f t="shared" si="38"/>
        <v/>
      </c>
      <c r="CF40" s="47" t="str">
        <f t="shared" si="39"/>
        <v/>
      </c>
      <c r="CG40" s="47" t="str">
        <f t="shared" si="40"/>
        <v/>
      </c>
      <c r="CH40" s="47" t="str">
        <f t="shared" si="41"/>
        <v/>
      </c>
      <c r="CI40" s="47" t="str">
        <f t="shared" si="42"/>
        <v/>
      </c>
      <c r="CJ40" s="47" t="str">
        <f t="shared" si="43"/>
        <v/>
      </c>
      <c r="CK40" s="47" t="str">
        <f t="shared" si="44"/>
        <v/>
      </c>
      <c r="CL40" s="47" t="str">
        <f t="shared" si="45"/>
        <v/>
      </c>
    </row>
    <row r="41" spans="1:90" ht="12.75">
      <c r="A41" s="11" t="str">
        <f>'Gene Table'!C40</f>
        <v>NM_002193</v>
      </c>
      <c r="B41" s="11" t="s">
        <v>155</v>
      </c>
      <c r="C41" s="12" t="str">
        <f>IF('Test Sample Data'!C40="","",IF(SUM('Test Sample Data'!C$3:C$98)&gt;10,IF(AND(ISNUMBER('Test Sample Data'!C40),'Test Sample Data'!C40&lt;35,'Test Sample Data'!C40&gt;0),'Test Sample Data'!C40,35),""))</f>
        <v/>
      </c>
      <c r="D41" s="12" t="str">
        <f>IF('Test Sample Data'!D40="","",IF(SUM('Test Sample Data'!D$3:D$98)&gt;10,IF(AND(ISNUMBER('Test Sample Data'!D40),'Test Sample Data'!D40&lt;35,'Test Sample Data'!D40&gt;0),'Test Sample Data'!D40,35),""))</f>
        <v/>
      </c>
      <c r="E41" s="12" t="str">
        <f>IF('Test Sample Data'!E40="","",IF(SUM('Test Sample Data'!E$3:E$98)&gt;10,IF(AND(ISNUMBER('Test Sample Data'!E40),'Test Sample Data'!E40&lt;35,'Test Sample Data'!E40&gt;0),'Test Sample Data'!E40,35),""))</f>
        <v/>
      </c>
      <c r="F41" s="12" t="str">
        <f>IF('Test Sample Data'!F40="","",IF(SUM('Test Sample Data'!F$3:F$98)&gt;10,IF(AND(ISNUMBER('Test Sample Data'!F40),'Test Sample Data'!F40&lt;35,'Test Sample Data'!F40&gt;0),'Test Sample Data'!F40,35),""))</f>
        <v/>
      </c>
      <c r="G41" s="12" t="str">
        <f>IF('Test Sample Data'!G40="","",IF(SUM('Test Sample Data'!G$3:G$98)&gt;10,IF(AND(ISNUMBER('Test Sample Data'!G40),'Test Sample Data'!G40&lt;35,'Test Sample Data'!G40&gt;0),'Test Sample Data'!G40,35),""))</f>
        <v/>
      </c>
      <c r="H41" s="12" t="str">
        <f>IF('Test Sample Data'!H40="","",IF(SUM('Test Sample Data'!H$3:H$98)&gt;10,IF(AND(ISNUMBER('Test Sample Data'!H40),'Test Sample Data'!H40&lt;35,'Test Sample Data'!H40&gt;0),'Test Sample Data'!H40,35),""))</f>
        <v/>
      </c>
      <c r="I41" s="12" t="str">
        <f>IF('Test Sample Data'!I40="","",IF(SUM('Test Sample Data'!I$3:I$98)&gt;10,IF(AND(ISNUMBER('Test Sample Data'!I40),'Test Sample Data'!I40&lt;35,'Test Sample Data'!I40&gt;0),'Test Sample Data'!I40,35),""))</f>
        <v/>
      </c>
      <c r="J41" s="12" t="str">
        <f>IF('Test Sample Data'!J40="","",IF(SUM('Test Sample Data'!J$3:J$98)&gt;10,IF(AND(ISNUMBER('Test Sample Data'!J40),'Test Sample Data'!J40&lt;35,'Test Sample Data'!J40&gt;0),'Test Sample Data'!J40,35),""))</f>
        <v/>
      </c>
      <c r="K41" s="12" t="str">
        <f>IF('Test Sample Data'!K40="","",IF(SUM('Test Sample Data'!K$3:K$98)&gt;10,IF(AND(ISNUMBER('Test Sample Data'!K40),'Test Sample Data'!K40&lt;35,'Test Sample Data'!K40&gt;0),'Test Sample Data'!K40,35),""))</f>
        <v/>
      </c>
      <c r="L41" s="12" t="str">
        <f>IF('Test Sample Data'!L40="","",IF(SUM('Test Sample Data'!L$3:L$98)&gt;10,IF(AND(ISNUMBER('Test Sample Data'!L40),'Test Sample Data'!L40&lt;35,'Test Sample Data'!L40&gt;0),'Test Sample Data'!L40,35),""))</f>
        <v/>
      </c>
      <c r="M41" s="12" t="str">
        <f>'Gene Table'!C40</f>
        <v>NM_002193</v>
      </c>
      <c r="N41" s="12" t="s">
        <v>155</v>
      </c>
      <c r="O41" s="12" t="str">
        <f>IF('Control Sample Data'!C40="","",IF(SUM('Control Sample Data'!C$3:C$98)&gt;10,IF(AND(ISNUMBER('Control Sample Data'!C40),'Control Sample Data'!C40&lt;35,'Control Sample Data'!C40&gt;0),'Control Sample Data'!C40,35),""))</f>
        <v/>
      </c>
      <c r="P41" s="12" t="str">
        <f>IF('Control Sample Data'!D40="","",IF(SUM('Control Sample Data'!D$3:D$98)&gt;10,IF(AND(ISNUMBER('Control Sample Data'!D40),'Control Sample Data'!D40&lt;35,'Control Sample Data'!D40&gt;0),'Control Sample Data'!D40,35),""))</f>
        <v/>
      </c>
      <c r="Q41" s="12" t="str">
        <f>IF('Control Sample Data'!E40="","",IF(SUM('Control Sample Data'!E$3:E$98)&gt;10,IF(AND(ISNUMBER('Control Sample Data'!E40),'Control Sample Data'!E40&lt;35,'Control Sample Data'!E40&gt;0),'Control Sample Data'!E40,35),""))</f>
        <v/>
      </c>
      <c r="R41" s="12" t="str">
        <f>IF('Control Sample Data'!F40="","",IF(SUM('Control Sample Data'!F$3:F$98)&gt;10,IF(AND(ISNUMBER('Control Sample Data'!F40),'Control Sample Data'!F40&lt;35,'Control Sample Data'!F40&gt;0),'Control Sample Data'!F40,35),""))</f>
        <v/>
      </c>
      <c r="S41" s="12" t="str">
        <f>IF('Control Sample Data'!G40="","",IF(SUM('Control Sample Data'!G$3:G$98)&gt;10,IF(AND(ISNUMBER('Control Sample Data'!G40),'Control Sample Data'!G40&lt;35,'Control Sample Data'!G40&gt;0),'Control Sample Data'!G40,35),""))</f>
        <v/>
      </c>
      <c r="T41" s="12" t="str">
        <f>IF('Control Sample Data'!H40="","",IF(SUM('Control Sample Data'!H$3:H$98)&gt;10,IF(AND(ISNUMBER('Control Sample Data'!H40),'Control Sample Data'!H40&lt;35,'Control Sample Data'!H40&gt;0),'Control Sample Data'!H40,35),""))</f>
        <v/>
      </c>
      <c r="U41" s="12" t="str">
        <f>IF('Control Sample Data'!I40="","",IF(SUM('Control Sample Data'!I$3:I$98)&gt;10,IF(AND(ISNUMBER('Control Sample Data'!I40),'Control Sample Data'!I40&lt;35,'Control Sample Data'!I40&gt;0),'Control Sample Data'!I40,35),""))</f>
        <v/>
      </c>
      <c r="V41" s="12" t="str">
        <f>IF('Control Sample Data'!J40="","",IF(SUM('Control Sample Data'!J$3:J$98)&gt;10,IF(AND(ISNUMBER('Control Sample Data'!J40),'Control Sample Data'!J40&lt;35,'Control Sample Data'!J40&gt;0),'Control Sample Data'!J40,35),""))</f>
        <v/>
      </c>
      <c r="W41" s="12" t="str">
        <f>IF('Control Sample Data'!K40="","",IF(SUM('Control Sample Data'!K$3:K$98)&gt;10,IF(AND(ISNUMBER('Control Sample Data'!K40),'Control Sample Data'!K40&lt;35,'Control Sample Data'!K40&gt;0),'Control Sample Data'!K40,35),""))</f>
        <v/>
      </c>
      <c r="X41" s="12" t="str">
        <f>IF('Control Sample Data'!L40="","",IF(SUM('Control Sample Data'!L$3:L$98)&gt;10,IF(AND(ISNUMBER('Control Sample Data'!L40),'Control Sample Data'!L40&lt;35,'Control Sample Data'!L40&gt;0),'Control Sample Data'!L40,35),""))</f>
        <v/>
      </c>
      <c r="AS41" s="11" t="str">
        <f t="shared" si="21"/>
        <v>NM_002193</v>
      </c>
      <c r="AT41" s="44" t="s">
        <v>155</v>
      </c>
      <c r="AU41" s="12" t="str">
        <f t="shared" si="48"/>
        <v/>
      </c>
      <c r="AV41" s="12" t="str">
        <f t="shared" si="49"/>
        <v/>
      </c>
      <c r="AW41" s="12" t="str">
        <f t="shared" si="50"/>
        <v/>
      </c>
      <c r="AX41" s="12" t="str">
        <f t="shared" si="51"/>
        <v/>
      </c>
      <c r="AY41" s="12" t="str">
        <f t="shared" si="52"/>
        <v/>
      </c>
      <c r="AZ41" s="12" t="str">
        <f t="shared" si="53"/>
        <v/>
      </c>
      <c r="BA41" s="12" t="str">
        <f t="shared" si="54"/>
        <v/>
      </c>
      <c r="BB41" s="12" t="str">
        <f t="shared" si="55"/>
        <v/>
      </c>
      <c r="BC41" s="12" t="str">
        <f t="shared" si="56"/>
        <v/>
      </c>
      <c r="BD41" s="12" t="str">
        <f t="shared" si="57"/>
        <v/>
      </c>
      <c r="BE41" s="12" t="str">
        <f t="shared" si="58"/>
        <v/>
      </c>
      <c r="BF41" s="12" t="str">
        <f t="shared" si="59"/>
        <v/>
      </c>
      <c r="BG41" s="12" t="str">
        <f t="shared" si="60"/>
        <v/>
      </c>
      <c r="BH41" s="12" t="str">
        <f t="shared" si="61"/>
        <v/>
      </c>
      <c r="BI41" s="12" t="str">
        <f t="shared" si="62"/>
        <v/>
      </c>
      <c r="BJ41" s="12" t="str">
        <f t="shared" si="63"/>
        <v/>
      </c>
      <c r="BK41" s="12" t="str">
        <f t="shared" si="64"/>
        <v/>
      </c>
      <c r="BL41" s="12" t="str">
        <f t="shared" si="65"/>
        <v/>
      </c>
      <c r="BM41" s="12" t="str">
        <f t="shared" si="66"/>
        <v/>
      </c>
      <c r="BN41" s="12" t="str">
        <f t="shared" si="67"/>
        <v/>
      </c>
      <c r="BO41" s="46" t="str">
        <f t="shared" si="68"/>
        <v>N/A</v>
      </c>
      <c r="BP41" s="46" t="str">
        <f t="shared" si="69"/>
        <v>N/A</v>
      </c>
      <c r="BQ41" s="43" t="str">
        <f t="shared" si="25"/>
        <v>NM_002193</v>
      </c>
      <c r="BR41" s="44" t="s">
        <v>437</v>
      </c>
      <c r="BS41" s="47" t="str">
        <f t="shared" si="26"/>
        <v/>
      </c>
      <c r="BT41" s="47" t="str">
        <f t="shared" si="27"/>
        <v/>
      </c>
      <c r="BU41" s="47" t="str">
        <f t="shared" si="28"/>
        <v/>
      </c>
      <c r="BV41" s="47" t="str">
        <f t="shared" si="29"/>
        <v/>
      </c>
      <c r="BW41" s="47" t="str">
        <f t="shared" si="30"/>
        <v/>
      </c>
      <c r="BX41" s="47" t="str">
        <f t="shared" si="31"/>
        <v/>
      </c>
      <c r="BY41" s="47" t="str">
        <f t="shared" si="32"/>
        <v/>
      </c>
      <c r="BZ41" s="47" t="str">
        <f t="shared" si="33"/>
        <v/>
      </c>
      <c r="CA41" s="47" t="str">
        <f t="shared" si="34"/>
        <v/>
      </c>
      <c r="CB41" s="47" t="str">
        <f t="shared" si="35"/>
        <v/>
      </c>
      <c r="CC41" s="47" t="str">
        <f t="shared" si="36"/>
        <v/>
      </c>
      <c r="CD41" s="47" t="str">
        <f t="shared" si="37"/>
        <v/>
      </c>
      <c r="CE41" s="47" t="str">
        <f t="shared" si="38"/>
        <v/>
      </c>
      <c r="CF41" s="47" t="str">
        <f t="shared" si="39"/>
        <v/>
      </c>
      <c r="CG41" s="47" t="str">
        <f t="shared" si="40"/>
        <v/>
      </c>
      <c r="CH41" s="47" t="str">
        <f t="shared" si="41"/>
        <v/>
      </c>
      <c r="CI41" s="47" t="str">
        <f t="shared" si="42"/>
        <v/>
      </c>
      <c r="CJ41" s="47" t="str">
        <f t="shared" si="43"/>
        <v/>
      </c>
      <c r="CK41" s="47" t="str">
        <f t="shared" si="44"/>
        <v/>
      </c>
      <c r="CL41" s="47" t="str">
        <f t="shared" si="45"/>
        <v/>
      </c>
    </row>
    <row r="42" spans="1:90" ht="12.75">
      <c r="A42" s="11" t="str">
        <f>'Gene Table'!C41</f>
        <v>NM_002187</v>
      </c>
      <c r="B42" s="11" t="s">
        <v>159</v>
      </c>
      <c r="C42" s="12" t="str">
        <f>IF('Test Sample Data'!C41="","",IF(SUM('Test Sample Data'!C$3:C$98)&gt;10,IF(AND(ISNUMBER('Test Sample Data'!C41),'Test Sample Data'!C41&lt;35,'Test Sample Data'!C41&gt;0),'Test Sample Data'!C41,35),""))</f>
        <v/>
      </c>
      <c r="D42" s="12" t="str">
        <f>IF('Test Sample Data'!D41="","",IF(SUM('Test Sample Data'!D$3:D$98)&gt;10,IF(AND(ISNUMBER('Test Sample Data'!D41),'Test Sample Data'!D41&lt;35,'Test Sample Data'!D41&gt;0),'Test Sample Data'!D41,35),""))</f>
        <v/>
      </c>
      <c r="E42" s="12" t="str">
        <f>IF('Test Sample Data'!E41="","",IF(SUM('Test Sample Data'!E$3:E$98)&gt;10,IF(AND(ISNUMBER('Test Sample Data'!E41),'Test Sample Data'!E41&lt;35,'Test Sample Data'!E41&gt;0),'Test Sample Data'!E41,35),""))</f>
        <v/>
      </c>
      <c r="F42" s="12" t="str">
        <f>IF('Test Sample Data'!F41="","",IF(SUM('Test Sample Data'!F$3:F$98)&gt;10,IF(AND(ISNUMBER('Test Sample Data'!F41),'Test Sample Data'!F41&lt;35,'Test Sample Data'!F41&gt;0),'Test Sample Data'!F41,35),""))</f>
        <v/>
      </c>
      <c r="G42" s="12" t="str">
        <f>IF('Test Sample Data'!G41="","",IF(SUM('Test Sample Data'!G$3:G$98)&gt;10,IF(AND(ISNUMBER('Test Sample Data'!G41),'Test Sample Data'!G41&lt;35,'Test Sample Data'!G41&gt;0),'Test Sample Data'!G41,35),""))</f>
        <v/>
      </c>
      <c r="H42" s="12" t="str">
        <f>IF('Test Sample Data'!H41="","",IF(SUM('Test Sample Data'!H$3:H$98)&gt;10,IF(AND(ISNUMBER('Test Sample Data'!H41),'Test Sample Data'!H41&lt;35,'Test Sample Data'!H41&gt;0),'Test Sample Data'!H41,35),""))</f>
        <v/>
      </c>
      <c r="I42" s="12" t="str">
        <f>IF('Test Sample Data'!I41="","",IF(SUM('Test Sample Data'!I$3:I$98)&gt;10,IF(AND(ISNUMBER('Test Sample Data'!I41),'Test Sample Data'!I41&lt;35,'Test Sample Data'!I41&gt;0),'Test Sample Data'!I41,35),""))</f>
        <v/>
      </c>
      <c r="J42" s="12" t="str">
        <f>IF('Test Sample Data'!J41="","",IF(SUM('Test Sample Data'!J$3:J$98)&gt;10,IF(AND(ISNUMBER('Test Sample Data'!J41),'Test Sample Data'!J41&lt;35,'Test Sample Data'!J41&gt;0),'Test Sample Data'!J41,35),""))</f>
        <v/>
      </c>
      <c r="K42" s="12" t="str">
        <f>IF('Test Sample Data'!K41="","",IF(SUM('Test Sample Data'!K$3:K$98)&gt;10,IF(AND(ISNUMBER('Test Sample Data'!K41),'Test Sample Data'!K41&lt;35,'Test Sample Data'!K41&gt;0),'Test Sample Data'!K41,35),""))</f>
        <v/>
      </c>
      <c r="L42" s="12" t="str">
        <f>IF('Test Sample Data'!L41="","",IF(SUM('Test Sample Data'!L$3:L$98)&gt;10,IF(AND(ISNUMBER('Test Sample Data'!L41),'Test Sample Data'!L41&lt;35,'Test Sample Data'!L41&gt;0),'Test Sample Data'!L41,35),""))</f>
        <v/>
      </c>
      <c r="M42" s="12" t="str">
        <f>'Gene Table'!C41</f>
        <v>NM_002187</v>
      </c>
      <c r="N42" s="12" t="s">
        <v>159</v>
      </c>
      <c r="O42" s="12" t="str">
        <f>IF('Control Sample Data'!C41="","",IF(SUM('Control Sample Data'!C$3:C$98)&gt;10,IF(AND(ISNUMBER('Control Sample Data'!C41),'Control Sample Data'!C41&lt;35,'Control Sample Data'!C41&gt;0),'Control Sample Data'!C41,35),""))</f>
        <v/>
      </c>
      <c r="P42" s="12" t="str">
        <f>IF('Control Sample Data'!D41="","",IF(SUM('Control Sample Data'!D$3:D$98)&gt;10,IF(AND(ISNUMBER('Control Sample Data'!D41),'Control Sample Data'!D41&lt;35,'Control Sample Data'!D41&gt;0),'Control Sample Data'!D41,35),""))</f>
        <v/>
      </c>
      <c r="Q42" s="12" t="str">
        <f>IF('Control Sample Data'!E41="","",IF(SUM('Control Sample Data'!E$3:E$98)&gt;10,IF(AND(ISNUMBER('Control Sample Data'!E41),'Control Sample Data'!E41&lt;35,'Control Sample Data'!E41&gt;0),'Control Sample Data'!E41,35),""))</f>
        <v/>
      </c>
      <c r="R42" s="12" t="str">
        <f>IF('Control Sample Data'!F41="","",IF(SUM('Control Sample Data'!F$3:F$98)&gt;10,IF(AND(ISNUMBER('Control Sample Data'!F41),'Control Sample Data'!F41&lt;35,'Control Sample Data'!F41&gt;0),'Control Sample Data'!F41,35),""))</f>
        <v/>
      </c>
      <c r="S42" s="12" t="str">
        <f>IF('Control Sample Data'!G41="","",IF(SUM('Control Sample Data'!G$3:G$98)&gt;10,IF(AND(ISNUMBER('Control Sample Data'!G41),'Control Sample Data'!G41&lt;35,'Control Sample Data'!G41&gt;0),'Control Sample Data'!G41,35),""))</f>
        <v/>
      </c>
      <c r="T42" s="12" t="str">
        <f>IF('Control Sample Data'!H41="","",IF(SUM('Control Sample Data'!H$3:H$98)&gt;10,IF(AND(ISNUMBER('Control Sample Data'!H41),'Control Sample Data'!H41&lt;35,'Control Sample Data'!H41&gt;0),'Control Sample Data'!H41,35),""))</f>
        <v/>
      </c>
      <c r="U42" s="12" t="str">
        <f>IF('Control Sample Data'!I41="","",IF(SUM('Control Sample Data'!I$3:I$98)&gt;10,IF(AND(ISNUMBER('Control Sample Data'!I41),'Control Sample Data'!I41&lt;35,'Control Sample Data'!I41&gt;0),'Control Sample Data'!I41,35),""))</f>
        <v/>
      </c>
      <c r="V42" s="12" t="str">
        <f>IF('Control Sample Data'!J41="","",IF(SUM('Control Sample Data'!J$3:J$98)&gt;10,IF(AND(ISNUMBER('Control Sample Data'!J41),'Control Sample Data'!J41&lt;35,'Control Sample Data'!J41&gt;0),'Control Sample Data'!J41,35),""))</f>
        <v/>
      </c>
      <c r="W42" s="12" t="str">
        <f>IF('Control Sample Data'!K41="","",IF(SUM('Control Sample Data'!K$3:K$98)&gt;10,IF(AND(ISNUMBER('Control Sample Data'!K41),'Control Sample Data'!K41&lt;35,'Control Sample Data'!K41&gt;0),'Control Sample Data'!K41,35),""))</f>
        <v/>
      </c>
      <c r="X42" s="12" t="str">
        <f>IF('Control Sample Data'!L41="","",IF(SUM('Control Sample Data'!L$3:L$98)&gt;10,IF(AND(ISNUMBER('Control Sample Data'!L41),'Control Sample Data'!L41&lt;35,'Control Sample Data'!L41&gt;0),'Control Sample Data'!L41,35),""))</f>
        <v/>
      </c>
      <c r="AS42" s="11" t="str">
        <f t="shared" si="21"/>
        <v>NM_002187</v>
      </c>
      <c r="AT42" s="44" t="s">
        <v>159</v>
      </c>
      <c r="AU42" s="12" t="str">
        <f t="shared" si="48"/>
        <v/>
      </c>
      <c r="AV42" s="12" t="str">
        <f t="shared" si="49"/>
        <v/>
      </c>
      <c r="AW42" s="12" t="str">
        <f t="shared" si="50"/>
        <v/>
      </c>
      <c r="AX42" s="12" t="str">
        <f t="shared" si="51"/>
        <v/>
      </c>
      <c r="AY42" s="12" t="str">
        <f t="shared" si="52"/>
        <v/>
      </c>
      <c r="AZ42" s="12" t="str">
        <f t="shared" si="53"/>
        <v/>
      </c>
      <c r="BA42" s="12" t="str">
        <f t="shared" si="54"/>
        <v/>
      </c>
      <c r="BB42" s="12" t="str">
        <f t="shared" si="55"/>
        <v/>
      </c>
      <c r="BC42" s="12" t="str">
        <f t="shared" si="56"/>
        <v/>
      </c>
      <c r="BD42" s="12" t="str">
        <f t="shared" si="57"/>
        <v/>
      </c>
      <c r="BE42" s="12" t="str">
        <f t="shared" si="58"/>
        <v/>
      </c>
      <c r="BF42" s="12" t="str">
        <f t="shared" si="59"/>
        <v/>
      </c>
      <c r="BG42" s="12" t="str">
        <f t="shared" si="60"/>
        <v/>
      </c>
      <c r="BH42" s="12" t="str">
        <f t="shared" si="61"/>
        <v/>
      </c>
      <c r="BI42" s="12" t="str">
        <f t="shared" si="62"/>
        <v/>
      </c>
      <c r="BJ42" s="12" t="str">
        <f t="shared" si="63"/>
        <v/>
      </c>
      <c r="BK42" s="12" t="str">
        <f t="shared" si="64"/>
        <v/>
      </c>
      <c r="BL42" s="12" t="str">
        <f t="shared" si="65"/>
        <v/>
      </c>
      <c r="BM42" s="12" t="str">
        <f t="shared" si="66"/>
        <v/>
      </c>
      <c r="BN42" s="12" t="str">
        <f t="shared" si="67"/>
        <v/>
      </c>
      <c r="BO42" s="46" t="str">
        <f t="shared" si="68"/>
        <v>N/A</v>
      </c>
      <c r="BP42" s="46" t="str">
        <f t="shared" si="69"/>
        <v>N/A</v>
      </c>
      <c r="BQ42" s="43" t="str">
        <f t="shared" si="25"/>
        <v>NM_002187</v>
      </c>
      <c r="BR42" s="44" t="s">
        <v>438</v>
      </c>
      <c r="BS42" s="47" t="str">
        <f t="shared" si="26"/>
        <v/>
      </c>
      <c r="BT42" s="47" t="str">
        <f t="shared" si="27"/>
        <v/>
      </c>
      <c r="BU42" s="47" t="str">
        <f t="shared" si="28"/>
        <v/>
      </c>
      <c r="BV42" s="47" t="str">
        <f t="shared" si="29"/>
        <v/>
      </c>
      <c r="BW42" s="47" t="str">
        <f t="shared" si="30"/>
        <v/>
      </c>
      <c r="BX42" s="47" t="str">
        <f t="shared" si="31"/>
        <v/>
      </c>
      <c r="BY42" s="47" t="str">
        <f t="shared" si="32"/>
        <v/>
      </c>
      <c r="BZ42" s="47" t="str">
        <f t="shared" si="33"/>
        <v/>
      </c>
      <c r="CA42" s="47" t="str">
        <f t="shared" si="34"/>
        <v/>
      </c>
      <c r="CB42" s="47" t="str">
        <f t="shared" si="35"/>
        <v/>
      </c>
      <c r="CC42" s="47" t="str">
        <f t="shared" si="36"/>
        <v/>
      </c>
      <c r="CD42" s="47" t="str">
        <f t="shared" si="37"/>
        <v/>
      </c>
      <c r="CE42" s="47" t="str">
        <f t="shared" si="38"/>
        <v/>
      </c>
      <c r="CF42" s="47" t="str">
        <f t="shared" si="39"/>
        <v/>
      </c>
      <c r="CG42" s="47" t="str">
        <f t="shared" si="40"/>
        <v/>
      </c>
      <c r="CH42" s="47" t="str">
        <f t="shared" si="41"/>
        <v/>
      </c>
      <c r="CI42" s="47" t="str">
        <f t="shared" si="42"/>
        <v/>
      </c>
      <c r="CJ42" s="47" t="str">
        <f t="shared" si="43"/>
        <v/>
      </c>
      <c r="CK42" s="47" t="str">
        <f t="shared" si="44"/>
        <v/>
      </c>
      <c r="CL42" s="47" t="str">
        <f t="shared" si="45"/>
        <v/>
      </c>
    </row>
    <row r="43" spans="1:90" ht="12.75">
      <c r="A43" s="11" t="str">
        <f>'Gene Table'!C42</f>
        <v>NM_000565</v>
      </c>
      <c r="B43" s="11" t="s">
        <v>163</v>
      </c>
      <c r="C43" s="12" t="str">
        <f>IF('Test Sample Data'!C42="","",IF(SUM('Test Sample Data'!C$3:C$98)&gt;10,IF(AND(ISNUMBER('Test Sample Data'!C42),'Test Sample Data'!C42&lt;35,'Test Sample Data'!C42&gt;0),'Test Sample Data'!C42,35),""))</f>
        <v/>
      </c>
      <c r="D43" s="12" t="str">
        <f>IF('Test Sample Data'!D42="","",IF(SUM('Test Sample Data'!D$3:D$98)&gt;10,IF(AND(ISNUMBER('Test Sample Data'!D42),'Test Sample Data'!D42&lt;35,'Test Sample Data'!D42&gt;0),'Test Sample Data'!D42,35),""))</f>
        <v/>
      </c>
      <c r="E43" s="12" t="str">
        <f>IF('Test Sample Data'!E42="","",IF(SUM('Test Sample Data'!E$3:E$98)&gt;10,IF(AND(ISNUMBER('Test Sample Data'!E42),'Test Sample Data'!E42&lt;35,'Test Sample Data'!E42&gt;0),'Test Sample Data'!E42,35),""))</f>
        <v/>
      </c>
      <c r="F43" s="12" t="str">
        <f>IF('Test Sample Data'!F42="","",IF(SUM('Test Sample Data'!F$3:F$98)&gt;10,IF(AND(ISNUMBER('Test Sample Data'!F42),'Test Sample Data'!F42&lt;35,'Test Sample Data'!F42&gt;0),'Test Sample Data'!F42,35),""))</f>
        <v/>
      </c>
      <c r="G43" s="12" t="str">
        <f>IF('Test Sample Data'!G42="","",IF(SUM('Test Sample Data'!G$3:G$98)&gt;10,IF(AND(ISNUMBER('Test Sample Data'!G42),'Test Sample Data'!G42&lt;35,'Test Sample Data'!G42&gt;0),'Test Sample Data'!G42,35),""))</f>
        <v/>
      </c>
      <c r="H43" s="12" t="str">
        <f>IF('Test Sample Data'!H42="","",IF(SUM('Test Sample Data'!H$3:H$98)&gt;10,IF(AND(ISNUMBER('Test Sample Data'!H42),'Test Sample Data'!H42&lt;35,'Test Sample Data'!H42&gt;0),'Test Sample Data'!H42,35),""))</f>
        <v/>
      </c>
      <c r="I43" s="12" t="str">
        <f>IF('Test Sample Data'!I42="","",IF(SUM('Test Sample Data'!I$3:I$98)&gt;10,IF(AND(ISNUMBER('Test Sample Data'!I42),'Test Sample Data'!I42&lt;35,'Test Sample Data'!I42&gt;0),'Test Sample Data'!I42,35),""))</f>
        <v/>
      </c>
      <c r="J43" s="12" t="str">
        <f>IF('Test Sample Data'!J42="","",IF(SUM('Test Sample Data'!J$3:J$98)&gt;10,IF(AND(ISNUMBER('Test Sample Data'!J42),'Test Sample Data'!J42&lt;35,'Test Sample Data'!J42&gt;0),'Test Sample Data'!J42,35),""))</f>
        <v/>
      </c>
      <c r="K43" s="12" t="str">
        <f>IF('Test Sample Data'!K42="","",IF(SUM('Test Sample Data'!K$3:K$98)&gt;10,IF(AND(ISNUMBER('Test Sample Data'!K42),'Test Sample Data'!K42&lt;35,'Test Sample Data'!K42&gt;0),'Test Sample Data'!K42,35),""))</f>
        <v/>
      </c>
      <c r="L43" s="12" t="str">
        <f>IF('Test Sample Data'!L42="","",IF(SUM('Test Sample Data'!L$3:L$98)&gt;10,IF(AND(ISNUMBER('Test Sample Data'!L42),'Test Sample Data'!L42&lt;35,'Test Sample Data'!L42&gt;0),'Test Sample Data'!L42,35),""))</f>
        <v/>
      </c>
      <c r="M43" s="12" t="str">
        <f>'Gene Table'!C42</f>
        <v>NM_000565</v>
      </c>
      <c r="N43" s="12" t="s">
        <v>163</v>
      </c>
      <c r="O43" s="12" t="str">
        <f>IF('Control Sample Data'!C42="","",IF(SUM('Control Sample Data'!C$3:C$98)&gt;10,IF(AND(ISNUMBER('Control Sample Data'!C42),'Control Sample Data'!C42&lt;35,'Control Sample Data'!C42&gt;0),'Control Sample Data'!C42,35),""))</f>
        <v/>
      </c>
      <c r="P43" s="12" t="str">
        <f>IF('Control Sample Data'!D42="","",IF(SUM('Control Sample Data'!D$3:D$98)&gt;10,IF(AND(ISNUMBER('Control Sample Data'!D42),'Control Sample Data'!D42&lt;35,'Control Sample Data'!D42&gt;0),'Control Sample Data'!D42,35),""))</f>
        <v/>
      </c>
      <c r="Q43" s="12" t="str">
        <f>IF('Control Sample Data'!E42="","",IF(SUM('Control Sample Data'!E$3:E$98)&gt;10,IF(AND(ISNUMBER('Control Sample Data'!E42),'Control Sample Data'!E42&lt;35,'Control Sample Data'!E42&gt;0),'Control Sample Data'!E42,35),""))</f>
        <v/>
      </c>
      <c r="R43" s="12" t="str">
        <f>IF('Control Sample Data'!F42="","",IF(SUM('Control Sample Data'!F$3:F$98)&gt;10,IF(AND(ISNUMBER('Control Sample Data'!F42),'Control Sample Data'!F42&lt;35,'Control Sample Data'!F42&gt;0),'Control Sample Data'!F42,35),""))</f>
        <v/>
      </c>
      <c r="S43" s="12" t="str">
        <f>IF('Control Sample Data'!G42="","",IF(SUM('Control Sample Data'!G$3:G$98)&gt;10,IF(AND(ISNUMBER('Control Sample Data'!G42),'Control Sample Data'!G42&lt;35,'Control Sample Data'!G42&gt;0),'Control Sample Data'!G42,35),""))</f>
        <v/>
      </c>
      <c r="T43" s="12" t="str">
        <f>IF('Control Sample Data'!H42="","",IF(SUM('Control Sample Data'!H$3:H$98)&gt;10,IF(AND(ISNUMBER('Control Sample Data'!H42),'Control Sample Data'!H42&lt;35,'Control Sample Data'!H42&gt;0),'Control Sample Data'!H42,35),""))</f>
        <v/>
      </c>
      <c r="U43" s="12" t="str">
        <f>IF('Control Sample Data'!I42="","",IF(SUM('Control Sample Data'!I$3:I$98)&gt;10,IF(AND(ISNUMBER('Control Sample Data'!I42),'Control Sample Data'!I42&lt;35,'Control Sample Data'!I42&gt;0),'Control Sample Data'!I42,35),""))</f>
        <v/>
      </c>
      <c r="V43" s="12" t="str">
        <f>IF('Control Sample Data'!J42="","",IF(SUM('Control Sample Data'!J$3:J$98)&gt;10,IF(AND(ISNUMBER('Control Sample Data'!J42),'Control Sample Data'!J42&lt;35,'Control Sample Data'!J42&gt;0),'Control Sample Data'!J42,35),""))</f>
        <v/>
      </c>
      <c r="W43" s="12" t="str">
        <f>IF('Control Sample Data'!K42="","",IF(SUM('Control Sample Data'!K$3:K$98)&gt;10,IF(AND(ISNUMBER('Control Sample Data'!K42),'Control Sample Data'!K42&lt;35,'Control Sample Data'!K42&gt;0),'Control Sample Data'!K42,35),""))</f>
        <v/>
      </c>
      <c r="X43" s="12" t="str">
        <f>IF('Control Sample Data'!L42="","",IF(SUM('Control Sample Data'!L$3:L$98)&gt;10,IF(AND(ISNUMBER('Control Sample Data'!L42),'Control Sample Data'!L42&lt;35,'Control Sample Data'!L42&gt;0),'Control Sample Data'!L42,35),""))</f>
        <v/>
      </c>
      <c r="AS43" s="11" t="str">
        <f t="shared" si="21"/>
        <v>NM_000565</v>
      </c>
      <c r="AT43" s="44" t="s">
        <v>163</v>
      </c>
      <c r="AU43" s="12" t="str">
        <f t="shared" si="48"/>
        <v/>
      </c>
      <c r="AV43" s="12" t="str">
        <f t="shared" si="49"/>
        <v/>
      </c>
      <c r="AW43" s="12" t="str">
        <f t="shared" si="50"/>
        <v/>
      </c>
      <c r="AX43" s="12" t="str">
        <f t="shared" si="51"/>
        <v/>
      </c>
      <c r="AY43" s="12" t="str">
        <f t="shared" si="52"/>
        <v/>
      </c>
      <c r="AZ43" s="12" t="str">
        <f t="shared" si="53"/>
        <v/>
      </c>
      <c r="BA43" s="12" t="str">
        <f t="shared" si="54"/>
        <v/>
      </c>
      <c r="BB43" s="12" t="str">
        <f t="shared" si="55"/>
        <v/>
      </c>
      <c r="BC43" s="12" t="str">
        <f t="shared" si="56"/>
        <v/>
      </c>
      <c r="BD43" s="12" t="str">
        <f t="shared" si="57"/>
        <v/>
      </c>
      <c r="BE43" s="12" t="str">
        <f t="shared" si="58"/>
        <v/>
      </c>
      <c r="BF43" s="12" t="str">
        <f t="shared" si="59"/>
        <v/>
      </c>
      <c r="BG43" s="12" t="str">
        <f t="shared" si="60"/>
        <v/>
      </c>
      <c r="BH43" s="12" t="str">
        <f t="shared" si="61"/>
        <v/>
      </c>
      <c r="BI43" s="12" t="str">
        <f t="shared" si="62"/>
        <v/>
      </c>
      <c r="BJ43" s="12" t="str">
        <f t="shared" si="63"/>
        <v/>
      </c>
      <c r="BK43" s="12" t="str">
        <f t="shared" si="64"/>
        <v/>
      </c>
      <c r="BL43" s="12" t="str">
        <f t="shared" si="65"/>
        <v/>
      </c>
      <c r="BM43" s="12" t="str">
        <f t="shared" si="66"/>
        <v/>
      </c>
      <c r="BN43" s="12" t="str">
        <f t="shared" si="67"/>
        <v/>
      </c>
      <c r="BO43" s="46" t="str">
        <f t="shared" si="68"/>
        <v>N/A</v>
      </c>
      <c r="BP43" s="46" t="str">
        <f t="shared" si="69"/>
        <v>N/A</v>
      </c>
      <c r="BQ43" s="43" t="str">
        <f t="shared" si="25"/>
        <v>NM_000565</v>
      </c>
      <c r="BR43" s="44" t="s">
        <v>439</v>
      </c>
      <c r="BS43" s="47" t="str">
        <f t="shared" si="26"/>
        <v/>
      </c>
      <c r="BT43" s="47" t="str">
        <f t="shared" si="27"/>
        <v/>
      </c>
      <c r="BU43" s="47" t="str">
        <f t="shared" si="28"/>
        <v/>
      </c>
      <c r="BV43" s="47" t="str">
        <f t="shared" si="29"/>
        <v/>
      </c>
      <c r="BW43" s="47" t="str">
        <f t="shared" si="30"/>
        <v/>
      </c>
      <c r="BX43" s="47" t="str">
        <f t="shared" si="31"/>
        <v/>
      </c>
      <c r="BY43" s="47" t="str">
        <f t="shared" si="32"/>
        <v/>
      </c>
      <c r="BZ43" s="47" t="str">
        <f t="shared" si="33"/>
        <v/>
      </c>
      <c r="CA43" s="47" t="str">
        <f t="shared" si="34"/>
        <v/>
      </c>
      <c r="CB43" s="47" t="str">
        <f t="shared" si="35"/>
        <v/>
      </c>
      <c r="CC43" s="47" t="str">
        <f t="shared" si="36"/>
        <v/>
      </c>
      <c r="CD43" s="47" t="str">
        <f t="shared" si="37"/>
        <v/>
      </c>
      <c r="CE43" s="47" t="str">
        <f t="shared" si="38"/>
        <v/>
      </c>
      <c r="CF43" s="47" t="str">
        <f t="shared" si="39"/>
        <v/>
      </c>
      <c r="CG43" s="47" t="str">
        <f t="shared" si="40"/>
        <v/>
      </c>
      <c r="CH43" s="47" t="str">
        <f t="shared" si="41"/>
        <v/>
      </c>
      <c r="CI43" s="47" t="str">
        <f t="shared" si="42"/>
        <v/>
      </c>
      <c r="CJ43" s="47" t="str">
        <f t="shared" si="43"/>
        <v/>
      </c>
      <c r="CK43" s="47" t="str">
        <f t="shared" si="44"/>
        <v/>
      </c>
      <c r="CL43" s="47" t="str">
        <f t="shared" si="45"/>
        <v/>
      </c>
    </row>
    <row r="44" spans="1:90" ht="12.75">
      <c r="A44" s="11" t="str">
        <f>'Gene Table'!C43</f>
        <v>NM_000600</v>
      </c>
      <c r="B44" s="11" t="s">
        <v>167</v>
      </c>
      <c r="C44" s="12" t="str">
        <f>IF('Test Sample Data'!C43="","",IF(SUM('Test Sample Data'!C$3:C$98)&gt;10,IF(AND(ISNUMBER('Test Sample Data'!C43),'Test Sample Data'!C43&lt;35,'Test Sample Data'!C43&gt;0),'Test Sample Data'!C43,35),""))</f>
        <v/>
      </c>
      <c r="D44" s="12" t="str">
        <f>IF('Test Sample Data'!D43="","",IF(SUM('Test Sample Data'!D$3:D$98)&gt;10,IF(AND(ISNUMBER('Test Sample Data'!D43),'Test Sample Data'!D43&lt;35,'Test Sample Data'!D43&gt;0),'Test Sample Data'!D43,35),""))</f>
        <v/>
      </c>
      <c r="E44" s="12" t="str">
        <f>IF('Test Sample Data'!E43="","",IF(SUM('Test Sample Data'!E$3:E$98)&gt;10,IF(AND(ISNUMBER('Test Sample Data'!E43),'Test Sample Data'!E43&lt;35,'Test Sample Data'!E43&gt;0),'Test Sample Data'!E43,35),""))</f>
        <v/>
      </c>
      <c r="F44" s="12" t="str">
        <f>IF('Test Sample Data'!F43="","",IF(SUM('Test Sample Data'!F$3:F$98)&gt;10,IF(AND(ISNUMBER('Test Sample Data'!F43),'Test Sample Data'!F43&lt;35,'Test Sample Data'!F43&gt;0),'Test Sample Data'!F43,35),""))</f>
        <v/>
      </c>
      <c r="G44" s="12" t="str">
        <f>IF('Test Sample Data'!G43="","",IF(SUM('Test Sample Data'!G$3:G$98)&gt;10,IF(AND(ISNUMBER('Test Sample Data'!G43),'Test Sample Data'!G43&lt;35,'Test Sample Data'!G43&gt;0),'Test Sample Data'!G43,35),""))</f>
        <v/>
      </c>
      <c r="H44" s="12" t="str">
        <f>IF('Test Sample Data'!H43="","",IF(SUM('Test Sample Data'!H$3:H$98)&gt;10,IF(AND(ISNUMBER('Test Sample Data'!H43),'Test Sample Data'!H43&lt;35,'Test Sample Data'!H43&gt;0),'Test Sample Data'!H43,35),""))</f>
        <v/>
      </c>
      <c r="I44" s="12" t="str">
        <f>IF('Test Sample Data'!I43="","",IF(SUM('Test Sample Data'!I$3:I$98)&gt;10,IF(AND(ISNUMBER('Test Sample Data'!I43),'Test Sample Data'!I43&lt;35,'Test Sample Data'!I43&gt;0),'Test Sample Data'!I43,35),""))</f>
        <v/>
      </c>
      <c r="J44" s="12" t="str">
        <f>IF('Test Sample Data'!J43="","",IF(SUM('Test Sample Data'!J$3:J$98)&gt;10,IF(AND(ISNUMBER('Test Sample Data'!J43),'Test Sample Data'!J43&lt;35,'Test Sample Data'!J43&gt;0),'Test Sample Data'!J43,35),""))</f>
        <v/>
      </c>
      <c r="K44" s="12" t="str">
        <f>IF('Test Sample Data'!K43="","",IF(SUM('Test Sample Data'!K$3:K$98)&gt;10,IF(AND(ISNUMBER('Test Sample Data'!K43),'Test Sample Data'!K43&lt;35,'Test Sample Data'!K43&gt;0),'Test Sample Data'!K43,35),""))</f>
        <v/>
      </c>
      <c r="L44" s="12" t="str">
        <f>IF('Test Sample Data'!L43="","",IF(SUM('Test Sample Data'!L$3:L$98)&gt;10,IF(AND(ISNUMBER('Test Sample Data'!L43),'Test Sample Data'!L43&lt;35,'Test Sample Data'!L43&gt;0),'Test Sample Data'!L43,35),""))</f>
        <v/>
      </c>
      <c r="M44" s="12" t="str">
        <f>'Gene Table'!C43</f>
        <v>NM_000600</v>
      </c>
      <c r="N44" s="12" t="s">
        <v>167</v>
      </c>
      <c r="O44" s="12" t="str">
        <f>IF('Control Sample Data'!C43="","",IF(SUM('Control Sample Data'!C$3:C$98)&gt;10,IF(AND(ISNUMBER('Control Sample Data'!C43),'Control Sample Data'!C43&lt;35,'Control Sample Data'!C43&gt;0),'Control Sample Data'!C43,35),""))</f>
        <v/>
      </c>
      <c r="P44" s="12" t="str">
        <f>IF('Control Sample Data'!D43="","",IF(SUM('Control Sample Data'!D$3:D$98)&gt;10,IF(AND(ISNUMBER('Control Sample Data'!D43),'Control Sample Data'!D43&lt;35,'Control Sample Data'!D43&gt;0),'Control Sample Data'!D43,35),""))</f>
        <v/>
      </c>
      <c r="Q44" s="12" t="str">
        <f>IF('Control Sample Data'!E43="","",IF(SUM('Control Sample Data'!E$3:E$98)&gt;10,IF(AND(ISNUMBER('Control Sample Data'!E43),'Control Sample Data'!E43&lt;35,'Control Sample Data'!E43&gt;0),'Control Sample Data'!E43,35),""))</f>
        <v/>
      </c>
      <c r="R44" s="12" t="str">
        <f>IF('Control Sample Data'!F43="","",IF(SUM('Control Sample Data'!F$3:F$98)&gt;10,IF(AND(ISNUMBER('Control Sample Data'!F43),'Control Sample Data'!F43&lt;35,'Control Sample Data'!F43&gt;0),'Control Sample Data'!F43,35),""))</f>
        <v/>
      </c>
      <c r="S44" s="12" t="str">
        <f>IF('Control Sample Data'!G43="","",IF(SUM('Control Sample Data'!G$3:G$98)&gt;10,IF(AND(ISNUMBER('Control Sample Data'!G43),'Control Sample Data'!G43&lt;35,'Control Sample Data'!G43&gt;0),'Control Sample Data'!G43,35),""))</f>
        <v/>
      </c>
      <c r="T44" s="12" t="str">
        <f>IF('Control Sample Data'!H43="","",IF(SUM('Control Sample Data'!H$3:H$98)&gt;10,IF(AND(ISNUMBER('Control Sample Data'!H43),'Control Sample Data'!H43&lt;35,'Control Sample Data'!H43&gt;0),'Control Sample Data'!H43,35),""))</f>
        <v/>
      </c>
      <c r="U44" s="12" t="str">
        <f>IF('Control Sample Data'!I43="","",IF(SUM('Control Sample Data'!I$3:I$98)&gt;10,IF(AND(ISNUMBER('Control Sample Data'!I43),'Control Sample Data'!I43&lt;35,'Control Sample Data'!I43&gt;0),'Control Sample Data'!I43,35),""))</f>
        <v/>
      </c>
      <c r="V44" s="12" t="str">
        <f>IF('Control Sample Data'!J43="","",IF(SUM('Control Sample Data'!J$3:J$98)&gt;10,IF(AND(ISNUMBER('Control Sample Data'!J43),'Control Sample Data'!J43&lt;35,'Control Sample Data'!J43&gt;0),'Control Sample Data'!J43,35),""))</f>
        <v/>
      </c>
      <c r="W44" s="12" t="str">
        <f>IF('Control Sample Data'!K43="","",IF(SUM('Control Sample Data'!K$3:K$98)&gt;10,IF(AND(ISNUMBER('Control Sample Data'!K43),'Control Sample Data'!K43&lt;35,'Control Sample Data'!K43&gt;0),'Control Sample Data'!K43,35),""))</f>
        <v/>
      </c>
      <c r="X44" s="12" t="str">
        <f>IF('Control Sample Data'!L43="","",IF(SUM('Control Sample Data'!L$3:L$98)&gt;10,IF(AND(ISNUMBER('Control Sample Data'!L43),'Control Sample Data'!L43&lt;35,'Control Sample Data'!L43&gt;0),'Control Sample Data'!L43,35),""))</f>
        <v/>
      </c>
      <c r="AS44" s="11" t="str">
        <f t="shared" si="21"/>
        <v>NM_000600</v>
      </c>
      <c r="AT44" s="44" t="s">
        <v>167</v>
      </c>
      <c r="AU44" s="12" t="str">
        <f t="shared" si="48"/>
        <v/>
      </c>
      <c r="AV44" s="12" t="str">
        <f t="shared" si="49"/>
        <v/>
      </c>
      <c r="AW44" s="12" t="str">
        <f t="shared" si="50"/>
        <v/>
      </c>
      <c r="AX44" s="12" t="str">
        <f t="shared" si="51"/>
        <v/>
      </c>
      <c r="AY44" s="12" t="str">
        <f t="shared" si="52"/>
        <v/>
      </c>
      <c r="AZ44" s="12" t="str">
        <f t="shared" si="53"/>
        <v/>
      </c>
      <c r="BA44" s="12" t="str">
        <f t="shared" si="54"/>
        <v/>
      </c>
      <c r="BB44" s="12" t="str">
        <f t="shared" si="55"/>
        <v/>
      </c>
      <c r="BC44" s="12" t="str">
        <f t="shared" si="56"/>
        <v/>
      </c>
      <c r="BD44" s="12" t="str">
        <f t="shared" si="57"/>
        <v/>
      </c>
      <c r="BE44" s="12" t="str">
        <f t="shared" si="58"/>
        <v/>
      </c>
      <c r="BF44" s="12" t="str">
        <f t="shared" si="59"/>
        <v/>
      </c>
      <c r="BG44" s="12" t="str">
        <f t="shared" si="60"/>
        <v/>
      </c>
      <c r="BH44" s="12" t="str">
        <f t="shared" si="61"/>
        <v/>
      </c>
      <c r="BI44" s="12" t="str">
        <f t="shared" si="62"/>
        <v/>
      </c>
      <c r="BJ44" s="12" t="str">
        <f t="shared" si="63"/>
        <v/>
      </c>
      <c r="BK44" s="12" t="str">
        <f t="shared" si="64"/>
        <v/>
      </c>
      <c r="BL44" s="12" t="str">
        <f t="shared" si="65"/>
        <v/>
      </c>
      <c r="BM44" s="12" t="str">
        <f t="shared" si="66"/>
        <v/>
      </c>
      <c r="BN44" s="12" t="str">
        <f t="shared" si="67"/>
        <v/>
      </c>
      <c r="BO44" s="46" t="str">
        <f t="shared" si="68"/>
        <v>N/A</v>
      </c>
      <c r="BP44" s="46" t="str">
        <f t="shared" si="69"/>
        <v>N/A</v>
      </c>
      <c r="BQ44" s="43" t="str">
        <f t="shared" si="25"/>
        <v>NM_000600</v>
      </c>
      <c r="BR44" s="44" t="s">
        <v>440</v>
      </c>
      <c r="BS44" s="47" t="str">
        <f t="shared" si="26"/>
        <v/>
      </c>
      <c r="BT44" s="47" t="str">
        <f t="shared" si="27"/>
        <v/>
      </c>
      <c r="BU44" s="47" t="str">
        <f t="shared" si="28"/>
        <v/>
      </c>
      <c r="BV44" s="47" t="str">
        <f t="shared" si="29"/>
        <v/>
      </c>
      <c r="BW44" s="47" t="str">
        <f t="shared" si="30"/>
        <v/>
      </c>
      <c r="BX44" s="47" t="str">
        <f t="shared" si="31"/>
        <v/>
      </c>
      <c r="BY44" s="47" t="str">
        <f t="shared" si="32"/>
        <v/>
      </c>
      <c r="BZ44" s="47" t="str">
        <f t="shared" si="33"/>
        <v/>
      </c>
      <c r="CA44" s="47" t="str">
        <f t="shared" si="34"/>
        <v/>
      </c>
      <c r="CB44" s="47" t="str">
        <f t="shared" si="35"/>
        <v/>
      </c>
      <c r="CC44" s="47" t="str">
        <f t="shared" si="36"/>
        <v/>
      </c>
      <c r="CD44" s="47" t="str">
        <f t="shared" si="37"/>
        <v/>
      </c>
      <c r="CE44" s="47" t="str">
        <f t="shared" si="38"/>
        <v/>
      </c>
      <c r="CF44" s="47" t="str">
        <f t="shared" si="39"/>
        <v/>
      </c>
      <c r="CG44" s="47" t="str">
        <f t="shared" si="40"/>
        <v/>
      </c>
      <c r="CH44" s="47" t="str">
        <f t="shared" si="41"/>
        <v/>
      </c>
      <c r="CI44" s="47" t="str">
        <f t="shared" si="42"/>
        <v/>
      </c>
      <c r="CJ44" s="47" t="str">
        <f t="shared" si="43"/>
        <v/>
      </c>
      <c r="CK44" s="47" t="str">
        <f t="shared" si="44"/>
        <v/>
      </c>
      <c r="CL44" s="47" t="str">
        <f t="shared" si="45"/>
        <v/>
      </c>
    </row>
    <row r="45" spans="1:90" ht="12.75">
      <c r="A45" s="11" t="str">
        <f>'Gene Table'!C44</f>
        <v>NM_000589</v>
      </c>
      <c r="B45" s="11" t="s">
        <v>171</v>
      </c>
      <c r="C45" s="12" t="str">
        <f>IF('Test Sample Data'!C44="","",IF(SUM('Test Sample Data'!C$3:C$98)&gt;10,IF(AND(ISNUMBER('Test Sample Data'!C44),'Test Sample Data'!C44&lt;35,'Test Sample Data'!C44&gt;0),'Test Sample Data'!C44,35),""))</f>
        <v/>
      </c>
      <c r="D45" s="12" t="str">
        <f>IF('Test Sample Data'!D44="","",IF(SUM('Test Sample Data'!D$3:D$98)&gt;10,IF(AND(ISNUMBER('Test Sample Data'!D44),'Test Sample Data'!D44&lt;35,'Test Sample Data'!D44&gt;0),'Test Sample Data'!D44,35),""))</f>
        <v/>
      </c>
      <c r="E45" s="12" t="str">
        <f>IF('Test Sample Data'!E44="","",IF(SUM('Test Sample Data'!E$3:E$98)&gt;10,IF(AND(ISNUMBER('Test Sample Data'!E44),'Test Sample Data'!E44&lt;35,'Test Sample Data'!E44&gt;0),'Test Sample Data'!E44,35),""))</f>
        <v/>
      </c>
      <c r="F45" s="12" t="str">
        <f>IF('Test Sample Data'!F44="","",IF(SUM('Test Sample Data'!F$3:F$98)&gt;10,IF(AND(ISNUMBER('Test Sample Data'!F44),'Test Sample Data'!F44&lt;35,'Test Sample Data'!F44&gt;0),'Test Sample Data'!F44,35),""))</f>
        <v/>
      </c>
      <c r="G45" s="12" t="str">
        <f>IF('Test Sample Data'!G44="","",IF(SUM('Test Sample Data'!G$3:G$98)&gt;10,IF(AND(ISNUMBER('Test Sample Data'!G44),'Test Sample Data'!G44&lt;35,'Test Sample Data'!G44&gt;0),'Test Sample Data'!G44,35),""))</f>
        <v/>
      </c>
      <c r="H45" s="12" t="str">
        <f>IF('Test Sample Data'!H44="","",IF(SUM('Test Sample Data'!H$3:H$98)&gt;10,IF(AND(ISNUMBER('Test Sample Data'!H44),'Test Sample Data'!H44&lt;35,'Test Sample Data'!H44&gt;0),'Test Sample Data'!H44,35),""))</f>
        <v/>
      </c>
      <c r="I45" s="12" t="str">
        <f>IF('Test Sample Data'!I44="","",IF(SUM('Test Sample Data'!I$3:I$98)&gt;10,IF(AND(ISNUMBER('Test Sample Data'!I44),'Test Sample Data'!I44&lt;35,'Test Sample Data'!I44&gt;0),'Test Sample Data'!I44,35),""))</f>
        <v/>
      </c>
      <c r="J45" s="12" t="str">
        <f>IF('Test Sample Data'!J44="","",IF(SUM('Test Sample Data'!J$3:J$98)&gt;10,IF(AND(ISNUMBER('Test Sample Data'!J44),'Test Sample Data'!J44&lt;35,'Test Sample Data'!J44&gt;0),'Test Sample Data'!J44,35),""))</f>
        <v/>
      </c>
      <c r="K45" s="12" t="str">
        <f>IF('Test Sample Data'!K44="","",IF(SUM('Test Sample Data'!K$3:K$98)&gt;10,IF(AND(ISNUMBER('Test Sample Data'!K44),'Test Sample Data'!K44&lt;35,'Test Sample Data'!K44&gt;0),'Test Sample Data'!K44,35),""))</f>
        <v/>
      </c>
      <c r="L45" s="12" t="str">
        <f>IF('Test Sample Data'!L44="","",IF(SUM('Test Sample Data'!L$3:L$98)&gt;10,IF(AND(ISNUMBER('Test Sample Data'!L44),'Test Sample Data'!L44&lt;35,'Test Sample Data'!L44&gt;0),'Test Sample Data'!L44,35),""))</f>
        <v/>
      </c>
      <c r="M45" s="12" t="str">
        <f>'Gene Table'!C44</f>
        <v>NM_000589</v>
      </c>
      <c r="N45" s="12" t="s">
        <v>171</v>
      </c>
      <c r="O45" s="12" t="str">
        <f>IF('Control Sample Data'!C44="","",IF(SUM('Control Sample Data'!C$3:C$98)&gt;10,IF(AND(ISNUMBER('Control Sample Data'!C44),'Control Sample Data'!C44&lt;35,'Control Sample Data'!C44&gt;0),'Control Sample Data'!C44,35),""))</f>
        <v/>
      </c>
      <c r="P45" s="12" t="str">
        <f>IF('Control Sample Data'!D44="","",IF(SUM('Control Sample Data'!D$3:D$98)&gt;10,IF(AND(ISNUMBER('Control Sample Data'!D44),'Control Sample Data'!D44&lt;35,'Control Sample Data'!D44&gt;0),'Control Sample Data'!D44,35),""))</f>
        <v/>
      </c>
      <c r="Q45" s="12" t="str">
        <f>IF('Control Sample Data'!E44="","",IF(SUM('Control Sample Data'!E$3:E$98)&gt;10,IF(AND(ISNUMBER('Control Sample Data'!E44),'Control Sample Data'!E44&lt;35,'Control Sample Data'!E44&gt;0),'Control Sample Data'!E44,35),""))</f>
        <v/>
      </c>
      <c r="R45" s="12" t="str">
        <f>IF('Control Sample Data'!F44="","",IF(SUM('Control Sample Data'!F$3:F$98)&gt;10,IF(AND(ISNUMBER('Control Sample Data'!F44),'Control Sample Data'!F44&lt;35,'Control Sample Data'!F44&gt;0),'Control Sample Data'!F44,35),""))</f>
        <v/>
      </c>
      <c r="S45" s="12" t="str">
        <f>IF('Control Sample Data'!G44="","",IF(SUM('Control Sample Data'!G$3:G$98)&gt;10,IF(AND(ISNUMBER('Control Sample Data'!G44),'Control Sample Data'!G44&lt;35,'Control Sample Data'!G44&gt;0),'Control Sample Data'!G44,35),""))</f>
        <v/>
      </c>
      <c r="T45" s="12" t="str">
        <f>IF('Control Sample Data'!H44="","",IF(SUM('Control Sample Data'!H$3:H$98)&gt;10,IF(AND(ISNUMBER('Control Sample Data'!H44),'Control Sample Data'!H44&lt;35,'Control Sample Data'!H44&gt;0),'Control Sample Data'!H44,35),""))</f>
        <v/>
      </c>
      <c r="U45" s="12" t="str">
        <f>IF('Control Sample Data'!I44="","",IF(SUM('Control Sample Data'!I$3:I$98)&gt;10,IF(AND(ISNUMBER('Control Sample Data'!I44),'Control Sample Data'!I44&lt;35,'Control Sample Data'!I44&gt;0),'Control Sample Data'!I44,35),""))</f>
        <v/>
      </c>
      <c r="V45" s="12" t="str">
        <f>IF('Control Sample Data'!J44="","",IF(SUM('Control Sample Data'!J$3:J$98)&gt;10,IF(AND(ISNUMBER('Control Sample Data'!J44),'Control Sample Data'!J44&lt;35,'Control Sample Data'!J44&gt;0),'Control Sample Data'!J44,35),""))</f>
        <v/>
      </c>
      <c r="W45" s="12" t="str">
        <f>IF('Control Sample Data'!K44="","",IF(SUM('Control Sample Data'!K$3:K$98)&gt;10,IF(AND(ISNUMBER('Control Sample Data'!K44),'Control Sample Data'!K44&lt;35,'Control Sample Data'!K44&gt;0),'Control Sample Data'!K44,35),""))</f>
        <v/>
      </c>
      <c r="X45" s="12" t="str">
        <f>IF('Control Sample Data'!L44="","",IF(SUM('Control Sample Data'!L$3:L$98)&gt;10,IF(AND(ISNUMBER('Control Sample Data'!L44),'Control Sample Data'!L44&lt;35,'Control Sample Data'!L44&gt;0),'Control Sample Data'!L44,35),""))</f>
        <v/>
      </c>
      <c r="AS45" s="11" t="str">
        <f t="shared" si="21"/>
        <v>NM_000589</v>
      </c>
      <c r="AT45" s="44" t="s">
        <v>171</v>
      </c>
      <c r="AU45" s="12" t="str">
        <f t="shared" si="48"/>
        <v/>
      </c>
      <c r="AV45" s="12" t="str">
        <f t="shared" si="49"/>
        <v/>
      </c>
      <c r="AW45" s="12" t="str">
        <f t="shared" si="50"/>
        <v/>
      </c>
      <c r="AX45" s="12" t="str">
        <f t="shared" si="51"/>
        <v/>
      </c>
      <c r="AY45" s="12" t="str">
        <f t="shared" si="52"/>
        <v/>
      </c>
      <c r="AZ45" s="12" t="str">
        <f t="shared" si="53"/>
        <v/>
      </c>
      <c r="BA45" s="12" t="str">
        <f t="shared" si="54"/>
        <v/>
      </c>
      <c r="BB45" s="12" t="str">
        <f t="shared" si="55"/>
        <v/>
      </c>
      <c r="BC45" s="12" t="str">
        <f t="shared" si="56"/>
        <v/>
      </c>
      <c r="BD45" s="12" t="str">
        <f t="shared" si="57"/>
        <v/>
      </c>
      <c r="BE45" s="12" t="str">
        <f t="shared" si="58"/>
        <v/>
      </c>
      <c r="BF45" s="12" t="str">
        <f t="shared" si="59"/>
        <v/>
      </c>
      <c r="BG45" s="12" t="str">
        <f t="shared" si="60"/>
        <v/>
      </c>
      <c r="BH45" s="12" t="str">
        <f t="shared" si="61"/>
        <v/>
      </c>
      <c r="BI45" s="12" t="str">
        <f t="shared" si="62"/>
        <v/>
      </c>
      <c r="BJ45" s="12" t="str">
        <f t="shared" si="63"/>
        <v/>
      </c>
      <c r="BK45" s="12" t="str">
        <f t="shared" si="64"/>
        <v/>
      </c>
      <c r="BL45" s="12" t="str">
        <f t="shared" si="65"/>
        <v/>
      </c>
      <c r="BM45" s="12" t="str">
        <f t="shared" si="66"/>
        <v/>
      </c>
      <c r="BN45" s="12" t="str">
        <f t="shared" si="67"/>
        <v/>
      </c>
      <c r="BO45" s="46" t="str">
        <f t="shared" si="68"/>
        <v>N/A</v>
      </c>
      <c r="BP45" s="46" t="str">
        <f t="shared" si="69"/>
        <v>N/A</v>
      </c>
      <c r="BQ45" s="43" t="str">
        <f t="shared" si="25"/>
        <v>NM_000589</v>
      </c>
      <c r="BR45" s="44" t="s">
        <v>441</v>
      </c>
      <c r="BS45" s="47" t="str">
        <f t="shared" si="26"/>
        <v/>
      </c>
      <c r="BT45" s="47" t="str">
        <f t="shared" si="27"/>
        <v/>
      </c>
      <c r="BU45" s="47" t="str">
        <f t="shared" si="28"/>
        <v/>
      </c>
      <c r="BV45" s="47" t="str">
        <f t="shared" si="29"/>
        <v/>
      </c>
      <c r="BW45" s="47" t="str">
        <f t="shared" si="30"/>
        <v/>
      </c>
      <c r="BX45" s="47" t="str">
        <f t="shared" si="31"/>
        <v/>
      </c>
      <c r="BY45" s="47" t="str">
        <f t="shared" si="32"/>
        <v/>
      </c>
      <c r="BZ45" s="47" t="str">
        <f t="shared" si="33"/>
        <v/>
      </c>
      <c r="CA45" s="47" t="str">
        <f t="shared" si="34"/>
        <v/>
      </c>
      <c r="CB45" s="47" t="str">
        <f t="shared" si="35"/>
        <v/>
      </c>
      <c r="CC45" s="47" t="str">
        <f t="shared" si="36"/>
        <v/>
      </c>
      <c r="CD45" s="47" t="str">
        <f t="shared" si="37"/>
        <v/>
      </c>
      <c r="CE45" s="47" t="str">
        <f t="shared" si="38"/>
        <v/>
      </c>
      <c r="CF45" s="47" t="str">
        <f t="shared" si="39"/>
        <v/>
      </c>
      <c r="CG45" s="47" t="str">
        <f t="shared" si="40"/>
        <v/>
      </c>
      <c r="CH45" s="47" t="str">
        <f t="shared" si="41"/>
        <v/>
      </c>
      <c r="CI45" s="47" t="str">
        <f t="shared" si="42"/>
        <v/>
      </c>
      <c r="CJ45" s="47" t="str">
        <f t="shared" si="43"/>
        <v/>
      </c>
      <c r="CK45" s="47" t="str">
        <f t="shared" si="44"/>
        <v/>
      </c>
      <c r="CL45" s="47" t="str">
        <f t="shared" si="45"/>
        <v/>
      </c>
    </row>
    <row r="46" spans="1:90" ht="12.75">
      <c r="A46" s="11" t="str">
        <f>'Gene Table'!C45</f>
        <v>NM_000586</v>
      </c>
      <c r="B46" s="11" t="s">
        <v>175</v>
      </c>
      <c r="C46" s="12" t="str">
        <f>IF('Test Sample Data'!C45="","",IF(SUM('Test Sample Data'!C$3:C$98)&gt;10,IF(AND(ISNUMBER('Test Sample Data'!C45),'Test Sample Data'!C45&lt;35,'Test Sample Data'!C45&gt;0),'Test Sample Data'!C45,35),""))</f>
        <v/>
      </c>
      <c r="D46" s="12" t="str">
        <f>IF('Test Sample Data'!D45="","",IF(SUM('Test Sample Data'!D$3:D$98)&gt;10,IF(AND(ISNUMBER('Test Sample Data'!D45),'Test Sample Data'!D45&lt;35,'Test Sample Data'!D45&gt;0),'Test Sample Data'!D45,35),""))</f>
        <v/>
      </c>
      <c r="E46" s="12" t="str">
        <f>IF('Test Sample Data'!E45="","",IF(SUM('Test Sample Data'!E$3:E$98)&gt;10,IF(AND(ISNUMBER('Test Sample Data'!E45),'Test Sample Data'!E45&lt;35,'Test Sample Data'!E45&gt;0),'Test Sample Data'!E45,35),""))</f>
        <v/>
      </c>
      <c r="F46" s="12" t="str">
        <f>IF('Test Sample Data'!F45="","",IF(SUM('Test Sample Data'!F$3:F$98)&gt;10,IF(AND(ISNUMBER('Test Sample Data'!F45),'Test Sample Data'!F45&lt;35,'Test Sample Data'!F45&gt;0),'Test Sample Data'!F45,35),""))</f>
        <v/>
      </c>
      <c r="G46" s="12" t="str">
        <f>IF('Test Sample Data'!G45="","",IF(SUM('Test Sample Data'!G$3:G$98)&gt;10,IF(AND(ISNUMBER('Test Sample Data'!G45),'Test Sample Data'!G45&lt;35,'Test Sample Data'!G45&gt;0),'Test Sample Data'!G45,35),""))</f>
        <v/>
      </c>
      <c r="H46" s="12" t="str">
        <f>IF('Test Sample Data'!H45="","",IF(SUM('Test Sample Data'!H$3:H$98)&gt;10,IF(AND(ISNUMBER('Test Sample Data'!H45),'Test Sample Data'!H45&lt;35,'Test Sample Data'!H45&gt;0),'Test Sample Data'!H45,35),""))</f>
        <v/>
      </c>
      <c r="I46" s="12" t="str">
        <f>IF('Test Sample Data'!I45="","",IF(SUM('Test Sample Data'!I$3:I$98)&gt;10,IF(AND(ISNUMBER('Test Sample Data'!I45),'Test Sample Data'!I45&lt;35,'Test Sample Data'!I45&gt;0),'Test Sample Data'!I45,35),""))</f>
        <v/>
      </c>
      <c r="J46" s="12" t="str">
        <f>IF('Test Sample Data'!J45="","",IF(SUM('Test Sample Data'!J$3:J$98)&gt;10,IF(AND(ISNUMBER('Test Sample Data'!J45),'Test Sample Data'!J45&lt;35,'Test Sample Data'!J45&gt;0),'Test Sample Data'!J45,35),""))</f>
        <v/>
      </c>
      <c r="K46" s="12" t="str">
        <f>IF('Test Sample Data'!K45="","",IF(SUM('Test Sample Data'!K$3:K$98)&gt;10,IF(AND(ISNUMBER('Test Sample Data'!K45),'Test Sample Data'!K45&lt;35,'Test Sample Data'!K45&gt;0),'Test Sample Data'!K45,35),""))</f>
        <v/>
      </c>
      <c r="L46" s="12" t="str">
        <f>IF('Test Sample Data'!L45="","",IF(SUM('Test Sample Data'!L$3:L$98)&gt;10,IF(AND(ISNUMBER('Test Sample Data'!L45),'Test Sample Data'!L45&lt;35,'Test Sample Data'!L45&gt;0),'Test Sample Data'!L45,35),""))</f>
        <v/>
      </c>
      <c r="M46" s="12" t="str">
        <f>'Gene Table'!C45</f>
        <v>NM_000586</v>
      </c>
      <c r="N46" s="12" t="s">
        <v>175</v>
      </c>
      <c r="O46" s="12" t="str">
        <f>IF('Control Sample Data'!C45="","",IF(SUM('Control Sample Data'!C$3:C$98)&gt;10,IF(AND(ISNUMBER('Control Sample Data'!C45),'Control Sample Data'!C45&lt;35,'Control Sample Data'!C45&gt;0),'Control Sample Data'!C45,35),""))</f>
        <v/>
      </c>
      <c r="P46" s="12" t="str">
        <f>IF('Control Sample Data'!D45="","",IF(SUM('Control Sample Data'!D$3:D$98)&gt;10,IF(AND(ISNUMBER('Control Sample Data'!D45),'Control Sample Data'!D45&lt;35,'Control Sample Data'!D45&gt;0),'Control Sample Data'!D45,35),""))</f>
        <v/>
      </c>
      <c r="Q46" s="12" t="str">
        <f>IF('Control Sample Data'!E45="","",IF(SUM('Control Sample Data'!E$3:E$98)&gt;10,IF(AND(ISNUMBER('Control Sample Data'!E45),'Control Sample Data'!E45&lt;35,'Control Sample Data'!E45&gt;0),'Control Sample Data'!E45,35),""))</f>
        <v/>
      </c>
      <c r="R46" s="12" t="str">
        <f>IF('Control Sample Data'!F45="","",IF(SUM('Control Sample Data'!F$3:F$98)&gt;10,IF(AND(ISNUMBER('Control Sample Data'!F45),'Control Sample Data'!F45&lt;35,'Control Sample Data'!F45&gt;0),'Control Sample Data'!F45,35),""))</f>
        <v/>
      </c>
      <c r="S46" s="12" t="str">
        <f>IF('Control Sample Data'!G45="","",IF(SUM('Control Sample Data'!G$3:G$98)&gt;10,IF(AND(ISNUMBER('Control Sample Data'!G45),'Control Sample Data'!G45&lt;35,'Control Sample Data'!G45&gt;0),'Control Sample Data'!G45,35),""))</f>
        <v/>
      </c>
      <c r="T46" s="12" t="str">
        <f>IF('Control Sample Data'!H45="","",IF(SUM('Control Sample Data'!H$3:H$98)&gt;10,IF(AND(ISNUMBER('Control Sample Data'!H45),'Control Sample Data'!H45&lt;35,'Control Sample Data'!H45&gt;0),'Control Sample Data'!H45,35),""))</f>
        <v/>
      </c>
      <c r="U46" s="12" t="str">
        <f>IF('Control Sample Data'!I45="","",IF(SUM('Control Sample Data'!I$3:I$98)&gt;10,IF(AND(ISNUMBER('Control Sample Data'!I45),'Control Sample Data'!I45&lt;35,'Control Sample Data'!I45&gt;0),'Control Sample Data'!I45,35),""))</f>
        <v/>
      </c>
      <c r="V46" s="12" t="str">
        <f>IF('Control Sample Data'!J45="","",IF(SUM('Control Sample Data'!J$3:J$98)&gt;10,IF(AND(ISNUMBER('Control Sample Data'!J45),'Control Sample Data'!J45&lt;35,'Control Sample Data'!J45&gt;0),'Control Sample Data'!J45,35),""))</f>
        <v/>
      </c>
      <c r="W46" s="12" t="str">
        <f>IF('Control Sample Data'!K45="","",IF(SUM('Control Sample Data'!K$3:K$98)&gt;10,IF(AND(ISNUMBER('Control Sample Data'!K45),'Control Sample Data'!K45&lt;35,'Control Sample Data'!K45&gt;0),'Control Sample Data'!K45,35),""))</f>
        <v/>
      </c>
      <c r="X46" s="12" t="str">
        <f>IF('Control Sample Data'!L45="","",IF(SUM('Control Sample Data'!L$3:L$98)&gt;10,IF(AND(ISNUMBER('Control Sample Data'!L45),'Control Sample Data'!L45&lt;35,'Control Sample Data'!L45&gt;0),'Control Sample Data'!L45,35),""))</f>
        <v/>
      </c>
      <c r="AS46" s="11" t="str">
        <f t="shared" si="21"/>
        <v>NM_000586</v>
      </c>
      <c r="AT46" s="44" t="s">
        <v>175</v>
      </c>
      <c r="AU46" s="12" t="str">
        <f t="shared" si="48"/>
        <v/>
      </c>
      <c r="AV46" s="12" t="str">
        <f t="shared" si="49"/>
        <v/>
      </c>
      <c r="AW46" s="12" t="str">
        <f t="shared" si="50"/>
        <v/>
      </c>
      <c r="AX46" s="12" t="str">
        <f t="shared" si="51"/>
        <v/>
      </c>
      <c r="AY46" s="12" t="str">
        <f t="shared" si="52"/>
        <v/>
      </c>
      <c r="AZ46" s="12" t="str">
        <f t="shared" si="53"/>
        <v/>
      </c>
      <c r="BA46" s="12" t="str">
        <f t="shared" si="54"/>
        <v/>
      </c>
      <c r="BB46" s="12" t="str">
        <f t="shared" si="55"/>
        <v/>
      </c>
      <c r="BC46" s="12" t="str">
        <f t="shared" si="56"/>
        <v/>
      </c>
      <c r="BD46" s="12" t="str">
        <f t="shared" si="57"/>
        <v/>
      </c>
      <c r="BE46" s="12" t="str">
        <f t="shared" si="58"/>
        <v/>
      </c>
      <c r="BF46" s="12" t="str">
        <f t="shared" si="59"/>
        <v/>
      </c>
      <c r="BG46" s="12" t="str">
        <f t="shared" si="60"/>
        <v/>
      </c>
      <c r="BH46" s="12" t="str">
        <f t="shared" si="61"/>
        <v/>
      </c>
      <c r="BI46" s="12" t="str">
        <f t="shared" si="62"/>
        <v/>
      </c>
      <c r="BJ46" s="12" t="str">
        <f t="shared" si="63"/>
        <v/>
      </c>
      <c r="BK46" s="12" t="str">
        <f t="shared" si="64"/>
        <v/>
      </c>
      <c r="BL46" s="12" t="str">
        <f t="shared" si="65"/>
        <v/>
      </c>
      <c r="BM46" s="12" t="str">
        <f t="shared" si="66"/>
        <v/>
      </c>
      <c r="BN46" s="12" t="str">
        <f t="shared" si="67"/>
        <v/>
      </c>
      <c r="BO46" s="46" t="str">
        <f t="shared" si="68"/>
        <v>N/A</v>
      </c>
      <c r="BP46" s="46" t="str">
        <f t="shared" si="69"/>
        <v>N/A</v>
      </c>
      <c r="BQ46" s="43" t="str">
        <f t="shared" si="25"/>
        <v>NM_000586</v>
      </c>
      <c r="BR46" s="44" t="s">
        <v>442</v>
      </c>
      <c r="BS46" s="47" t="str">
        <f t="shared" si="26"/>
        <v/>
      </c>
      <c r="BT46" s="47" t="str">
        <f t="shared" si="27"/>
        <v/>
      </c>
      <c r="BU46" s="47" t="str">
        <f t="shared" si="28"/>
        <v/>
      </c>
      <c r="BV46" s="47" t="str">
        <f t="shared" si="29"/>
        <v/>
      </c>
      <c r="BW46" s="47" t="str">
        <f t="shared" si="30"/>
        <v/>
      </c>
      <c r="BX46" s="47" t="str">
        <f t="shared" si="31"/>
        <v/>
      </c>
      <c r="BY46" s="47" t="str">
        <f t="shared" si="32"/>
        <v/>
      </c>
      <c r="BZ46" s="47" t="str">
        <f t="shared" si="33"/>
        <v/>
      </c>
      <c r="CA46" s="47" t="str">
        <f t="shared" si="34"/>
        <v/>
      </c>
      <c r="CB46" s="47" t="str">
        <f t="shared" si="35"/>
        <v/>
      </c>
      <c r="CC46" s="47" t="str">
        <f t="shared" si="36"/>
        <v/>
      </c>
      <c r="CD46" s="47" t="str">
        <f t="shared" si="37"/>
        <v/>
      </c>
      <c r="CE46" s="47" t="str">
        <f t="shared" si="38"/>
        <v/>
      </c>
      <c r="CF46" s="47" t="str">
        <f t="shared" si="39"/>
        <v/>
      </c>
      <c r="CG46" s="47" t="str">
        <f t="shared" si="40"/>
        <v/>
      </c>
      <c r="CH46" s="47" t="str">
        <f t="shared" si="41"/>
        <v/>
      </c>
      <c r="CI46" s="47" t="str">
        <f t="shared" si="42"/>
        <v/>
      </c>
      <c r="CJ46" s="47" t="str">
        <f t="shared" si="43"/>
        <v/>
      </c>
      <c r="CK46" s="47" t="str">
        <f t="shared" si="44"/>
        <v/>
      </c>
      <c r="CL46" s="47" t="str">
        <f t="shared" si="45"/>
        <v/>
      </c>
    </row>
    <row r="47" spans="1:90" ht="12.75">
      <c r="A47" s="11" t="str">
        <f>'Gene Table'!C46</f>
        <v>NM_000577</v>
      </c>
      <c r="B47" s="11" t="s">
        <v>179</v>
      </c>
      <c r="C47" s="12" t="str">
        <f>IF('Test Sample Data'!C46="","",IF(SUM('Test Sample Data'!C$3:C$98)&gt;10,IF(AND(ISNUMBER('Test Sample Data'!C46),'Test Sample Data'!C46&lt;35,'Test Sample Data'!C46&gt;0),'Test Sample Data'!C46,35),""))</f>
        <v/>
      </c>
      <c r="D47" s="12" t="str">
        <f>IF('Test Sample Data'!D46="","",IF(SUM('Test Sample Data'!D$3:D$98)&gt;10,IF(AND(ISNUMBER('Test Sample Data'!D46),'Test Sample Data'!D46&lt;35,'Test Sample Data'!D46&gt;0),'Test Sample Data'!D46,35),""))</f>
        <v/>
      </c>
      <c r="E47" s="12" t="str">
        <f>IF('Test Sample Data'!E46="","",IF(SUM('Test Sample Data'!E$3:E$98)&gt;10,IF(AND(ISNUMBER('Test Sample Data'!E46),'Test Sample Data'!E46&lt;35,'Test Sample Data'!E46&gt;0),'Test Sample Data'!E46,35),""))</f>
        <v/>
      </c>
      <c r="F47" s="12" t="str">
        <f>IF('Test Sample Data'!F46="","",IF(SUM('Test Sample Data'!F$3:F$98)&gt;10,IF(AND(ISNUMBER('Test Sample Data'!F46),'Test Sample Data'!F46&lt;35,'Test Sample Data'!F46&gt;0),'Test Sample Data'!F46,35),""))</f>
        <v/>
      </c>
      <c r="G47" s="12" t="str">
        <f>IF('Test Sample Data'!G46="","",IF(SUM('Test Sample Data'!G$3:G$98)&gt;10,IF(AND(ISNUMBER('Test Sample Data'!G46),'Test Sample Data'!G46&lt;35,'Test Sample Data'!G46&gt;0),'Test Sample Data'!G46,35),""))</f>
        <v/>
      </c>
      <c r="H47" s="12" t="str">
        <f>IF('Test Sample Data'!H46="","",IF(SUM('Test Sample Data'!H$3:H$98)&gt;10,IF(AND(ISNUMBER('Test Sample Data'!H46),'Test Sample Data'!H46&lt;35,'Test Sample Data'!H46&gt;0),'Test Sample Data'!H46,35),""))</f>
        <v/>
      </c>
      <c r="I47" s="12" t="str">
        <f>IF('Test Sample Data'!I46="","",IF(SUM('Test Sample Data'!I$3:I$98)&gt;10,IF(AND(ISNUMBER('Test Sample Data'!I46),'Test Sample Data'!I46&lt;35,'Test Sample Data'!I46&gt;0),'Test Sample Data'!I46,35),""))</f>
        <v/>
      </c>
      <c r="J47" s="12" t="str">
        <f>IF('Test Sample Data'!J46="","",IF(SUM('Test Sample Data'!J$3:J$98)&gt;10,IF(AND(ISNUMBER('Test Sample Data'!J46),'Test Sample Data'!J46&lt;35,'Test Sample Data'!J46&gt;0),'Test Sample Data'!J46,35),""))</f>
        <v/>
      </c>
      <c r="K47" s="12" t="str">
        <f>IF('Test Sample Data'!K46="","",IF(SUM('Test Sample Data'!K$3:K$98)&gt;10,IF(AND(ISNUMBER('Test Sample Data'!K46),'Test Sample Data'!K46&lt;35,'Test Sample Data'!K46&gt;0),'Test Sample Data'!K46,35),""))</f>
        <v/>
      </c>
      <c r="L47" s="12" t="str">
        <f>IF('Test Sample Data'!L46="","",IF(SUM('Test Sample Data'!L$3:L$98)&gt;10,IF(AND(ISNUMBER('Test Sample Data'!L46),'Test Sample Data'!L46&lt;35,'Test Sample Data'!L46&gt;0),'Test Sample Data'!L46,35),""))</f>
        <v/>
      </c>
      <c r="M47" s="12" t="str">
        <f>'Gene Table'!C46</f>
        <v>NM_000577</v>
      </c>
      <c r="N47" s="12" t="s">
        <v>179</v>
      </c>
      <c r="O47" s="12" t="str">
        <f>IF('Control Sample Data'!C46="","",IF(SUM('Control Sample Data'!C$3:C$98)&gt;10,IF(AND(ISNUMBER('Control Sample Data'!C46),'Control Sample Data'!C46&lt;35,'Control Sample Data'!C46&gt;0),'Control Sample Data'!C46,35),""))</f>
        <v/>
      </c>
      <c r="P47" s="12" t="str">
        <f>IF('Control Sample Data'!D46="","",IF(SUM('Control Sample Data'!D$3:D$98)&gt;10,IF(AND(ISNUMBER('Control Sample Data'!D46),'Control Sample Data'!D46&lt;35,'Control Sample Data'!D46&gt;0),'Control Sample Data'!D46,35),""))</f>
        <v/>
      </c>
      <c r="Q47" s="12" t="str">
        <f>IF('Control Sample Data'!E46="","",IF(SUM('Control Sample Data'!E$3:E$98)&gt;10,IF(AND(ISNUMBER('Control Sample Data'!E46),'Control Sample Data'!E46&lt;35,'Control Sample Data'!E46&gt;0),'Control Sample Data'!E46,35),""))</f>
        <v/>
      </c>
      <c r="R47" s="12" t="str">
        <f>IF('Control Sample Data'!F46="","",IF(SUM('Control Sample Data'!F$3:F$98)&gt;10,IF(AND(ISNUMBER('Control Sample Data'!F46),'Control Sample Data'!F46&lt;35,'Control Sample Data'!F46&gt;0),'Control Sample Data'!F46,35),""))</f>
        <v/>
      </c>
      <c r="S47" s="12" t="str">
        <f>IF('Control Sample Data'!G46="","",IF(SUM('Control Sample Data'!G$3:G$98)&gt;10,IF(AND(ISNUMBER('Control Sample Data'!G46),'Control Sample Data'!G46&lt;35,'Control Sample Data'!G46&gt;0),'Control Sample Data'!G46,35),""))</f>
        <v/>
      </c>
      <c r="T47" s="12" t="str">
        <f>IF('Control Sample Data'!H46="","",IF(SUM('Control Sample Data'!H$3:H$98)&gt;10,IF(AND(ISNUMBER('Control Sample Data'!H46),'Control Sample Data'!H46&lt;35,'Control Sample Data'!H46&gt;0),'Control Sample Data'!H46,35),""))</f>
        <v/>
      </c>
      <c r="U47" s="12" t="str">
        <f>IF('Control Sample Data'!I46="","",IF(SUM('Control Sample Data'!I$3:I$98)&gt;10,IF(AND(ISNUMBER('Control Sample Data'!I46),'Control Sample Data'!I46&lt;35,'Control Sample Data'!I46&gt;0),'Control Sample Data'!I46,35),""))</f>
        <v/>
      </c>
      <c r="V47" s="12" t="str">
        <f>IF('Control Sample Data'!J46="","",IF(SUM('Control Sample Data'!J$3:J$98)&gt;10,IF(AND(ISNUMBER('Control Sample Data'!J46),'Control Sample Data'!J46&lt;35,'Control Sample Data'!J46&gt;0),'Control Sample Data'!J46,35),""))</f>
        <v/>
      </c>
      <c r="W47" s="12" t="str">
        <f>IF('Control Sample Data'!K46="","",IF(SUM('Control Sample Data'!K$3:K$98)&gt;10,IF(AND(ISNUMBER('Control Sample Data'!K46),'Control Sample Data'!K46&lt;35,'Control Sample Data'!K46&gt;0),'Control Sample Data'!K46,35),""))</f>
        <v/>
      </c>
      <c r="X47" s="12" t="str">
        <f>IF('Control Sample Data'!L46="","",IF(SUM('Control Sample Data'!L$3:L$98)&gt;10,IF(AND(ISNUMBER('Control Sample Data'!L46),'Control Sample Data'!L46&lt;35,'Control Sample Data'!L46&gt;0),'Control Sample Data'!L46,35),""))</f>
        <v/>
      </c>
      <c r="AS47" s="11" t="str">
        <f t="shared" si="21"/>
        <v>NM_000577</v>
      </c>
      <c r="AT47" s="44" t="s">
        <v>179</v>
      </c>
      <c r="AU47" s="12" t="str">
        <f t="shared" si="48"/>
        <v/>
      </c>
      <c r="AV47" s="12" t="str">
        <f t="shared" si="49"/>
        <v/>
      </c>
      <c r="AW47" s="12" t="str">
        <f t="shared" si="50"/>
        <v/>
      </c>
      <c r="AX47" s="12" t="str">
        <f t="shared" si="51"/>
        <v/>
      </c>
      <c r="AY47" s="12" t="str">
        <f t="shared" si="52"/>
        <v/>
      </c>
      <c r="AZ47" s="12" t="str">
        <f t="shared" si="53"/>
        <v/>
      </c>
      <c r="BA47" s="12" t="str">
        <f t="shared" si="54"/>
        <v/>
      </c>
      <c r="BB47" s="12" t="str">
        <f t="shared" si="55"/>
        <v/>
      </c>
      <c r="BC47" s="12" t="str">
        <f t="shared" si="56"/>
        <v/>
      </c>
      <c r="BD47" s="12" t="str">
        <f t="shared" si="57"/>
        <v/>
      </c>
      <c r="BE47" s="12" t="str">
        <f t="shared" si="58"/>
        <v/>
      </c>
      <c r="BF47" s="12" t="str">
        <f t="shared" si="59"/>
        <v/>
      </c>
      <c r="BG47" s="12" t="str">
        <f t="shared" si="60"/>
        <v/>
      </c>
      <c r="BH47" s="12" t="str">
        <f t="shared" si="61"/>
        <v/>
      </c>
      <c r="BI47" s="12" t="str">
        <f t="shared" si="62"/>
        <v/>
      </c>
      <c r="BJ47" s="12" t="str">
        <f t="shared" si="63"/>
        <v/>
      </c>
      <c r="BK47" s="12" t="str">
        <f t="shared" si="64"/>
        <v/>
      </c>
      <c r="BL47" s="12" t="str">
        <f t="shared" si="65"/>
        <v/>
      </c>
      <c r="BM47" s="12" t="str">
        <f t="shared" si="66"/>
        <v/>
      </c>
      <c r="BN47" s="12" t="str">
        <f t="shared" si="67"/>
        <v/>
      </c>
      <c r="BO47" s="46" t="str">
        <f t="shared" si="68"/>
        <v>N/A</v>
      </c>
      <c r="BP47" s="46" t="str">
        <f t="shared" si="69"/>
        <v>N/A</v>
      </c>
      <c r="BQ47" s="43" t="str">
        <f t="shared" si="25"/>
        <v>NM_000577</v>
      </c>
      <c r="BR47" s="44" t="s">
        <v>443</v>
      </c>
      <c r="BS47" s="47" t="str">
        <f t="shared" si="26"/>
        <v/>
      </c>
      <c r="BT47" s="47" t="str">
        <f t="shared" si="27"/>
        <v/>
      </c>
      <c r="BU47" s="47" t="str">
        <f t="shared" si="28"/>
        <v/>
      </c>
      <c r="BV47" s="47" t="str">
        <f t="shared" si="29"/>
        <v/>
      </c>
      <c r="BW47" s="47" t="str">
        <f t="shared" si="30"/>
        <v/>
      </c>
      <c r="BX47" s="47" t="str">
        <f t="shared" si="31"/>
        <v/>
      </c>
      <c r="BY47" s="47" t="str">
        <f t="shared" si="32"/>
        <v/>
      </c>
      <c r="BZ47" s="47" t="str">
        <f t="shared" si="33"/>
        <v/>
      </c>
      <c r="CA47" s="47" t="str">
        <f t="shared" si="34"/>
        <v/>
      </c>
      <c r="CB47" s="47" t="str">
        <f t="shared" si="35"/>
        <v/>
      </c>
      <c r="CC47" s="47" t="str">
        <f t="shared" si="36"/>
        <v/>
      </c>
      <c r="CD47" s="47" t="str">
        <f t="shared" si="37"/>
        <v/>
      </c>
      <c r="CE47" s="47" t="str">
        <f t="shared" si="38"/>
        <v/>
      </c>
      <c r="CF47" s="47" t="str">
        <f t="shared" si="39"/>
        <v/>
      </c>
      <c r="CG47" s="47" t="str">
        <f t="shared" si="40"/>
        <v/>
      </c>
      <c r="CH47" s="47" t="str">
        <f t="shared" si="41"/>
        <v/>
      </c>
      <c r="CI47" s="47" t="str">
        <f t="shared" si="42"/>
        <v/>
      </c>
      <c r="CJ47" s="47" t="str">
        <f t="shared" si="43"/>
        <v/>
      </c>
      <c r="CK47" s="47" t="str">
        <f t="shared" si="44"/>
        <v/>
      </c>
      <c r="CL47" s="47" t="str">
        <f t="shared" si="45"/>
        <v/>
      </c>
    </row>
    <row r="48" spans="1:90" ht="12.75">
      <c r="A48" s="11" t="str">
        <f>'Gene Table'!C47</f>
        <v>NM_000576</v>
      </c>
      <c r="B48" s="11" t="s">
        <v>183</v>
      </c>
      <c r="C48" s="12" t="str">
        <f>IF('Test Sample Data'!C47="","",IF(SUM('Test Sample Data'!C$3:C$98)&gt;10,IF(AND(ISNUMBER('Test Sample Data'!C47),'Test Sample Data'!C47&lt;35,'Test Sample Data'!C47&gt;0),'Test Sample Data'!C47,35),""))</f>
        <v/>
      </c>
      <c r="D48" s="12" t="str">
        <f>IF('Test Sample Data'!D47="","",IF(SUM('Test Sample Data'!D$3:D$98)&gt;10,IF(AND(ISNUMBER('Test Sample Data'!D47),'Test Sample Data'!D47&lt;35,'Test Sample Data'!D47&gt;0),'Test Sample Data'!D47,35),""))</f>
        <v/>
      </c>
      <c r="E48" s="12" t="str">
        <f>IF('Test Sample Data'!E47="","",IF(SUM('Test Sample Data'!E$3:E$98)&gt;10,IF(AND(ISNUMBER('Test Sample Data'!E47),'Test Sample Data'!E47&lt;35,'Test Sample Data'!E47&gt;0),'Test Sample Data'!E47,35),""))</f>
        <v/>
      </c>
      <c r="F48" s="12" t="str">
        <f>IF('Test Sample Data'!F47="","",IF(SUM('Test Sample Data'!F$3:F$98)&gt;10,IF(AND(ISNUMBER('Test Sample Data'!F47),'Test Sample Data'!F47&lt;35,'Test Sample Data'!F47&gt;0),'Test Sample Data'!F47,35),""))</f>
        <v/>
      </c>
      <c r="G48" s="12" t="str">
        <f>IF('Test Sample Data'!G47="","",IF(SUM('Test Sample Data'!G$3:G$98)&gt;10,IF(AND(ISNUMBER('Test Sample Data'!G47),'Test Sample Data'!G47&lt;35,'Test Sample Data'!G47&gt;0),'Test Sample Data'!G47,35),""))</f>
        <v/>
      </c>
      <c r="H48" s="12" t="str">
        <f>IF('Test Sample Data'!H47="","",IF(SUM('Test Sample Data'!H$3:H$98)&gt;10,IF(AND(ISNUMBER('Test Sample Data'!H47),'Test Sample Data'!H47&lt;35,'Test Sample Data'!H47&gt;0),'Test Sample Data'!H47,35),""))</f>
        <v/>
      </c>
      <c r="I48" s="12" t="str">
        <f>IF('Test Sample Data'!I47="","",IF(SUM('Test Sample Data'!I$3:I$98)&gt;10,IF(AND(ISNUMBER('Test Sample Data'!I47),'Test Sample Data'!I47&lt;35,'Test Sample Data'!I47&gt;0),'Test Sample Data'!I47,35),""))</f>
        <v/>
      </c>
      <c r="J48" s="12" t="str">
        <f>IF('Test Sample Data'!J47="","",IF(SUM('Test Sample Data'!J$3:J$98)&gt;10,IF(AND(ISNUMBER('Test Sample Data'!J47),'Test Sample Data'!J47&lt;35,'Test Sample Data'!J47&gt;0),'Test Sample Data'!J47,35),""))</f>
        <v/>
      </c>
      <c r="K48" s="12" t="str">
        <f>IF('Test Sample Data'!K47="","",IF(SUM('Test Sample Data'!K$3:K$98)&gt;10,IF(AND(ISNUMBER('Test Sample Data'!K47),'Test Sample Data'!K47&lt;35,'Test Sample Data'!K47&gt;0),'Test Sample Data'!K47,35),""))</f>
        <v/>
      </c>
      <c r="L48" s="12" t="str">
        <f>IF('Test Sample Data'!L47="","",IF(SUM('Test Sample Data'!L$3:L$98)&gt;10,IF(AND(ISNUMBER('Test Sample Data'!L47),'Test Sample Data'!L47&lt;35,'Test Sample Data'!L47&gt;0),'Test Sample Data'!L47,35),""))</f>
        <v/>
      </c>
      <c r="M48" s="12" t="str">
        <f>'Gene Table'!C47</f>
        <v>NM_000576</v>
      </c>
      <c r="N48" s="12" t="s">
        <v>183</v>
      </c>
      <c r="O48" s="12" t="str">
        <f>IF('Control Sample Data'!C47="","",IF(SUM('Control Sample Data'!C$3:C$98)&gt;10,IF(AND(ISNUMBER('Control Sample Data'!C47),'Control Sample Data'!C47&lt;35,'Control Sample Data'!C47&gt;0),'Control Sample Data'!C47,35),""))</f>
        <v/>
      </c>
      <c r="P48" s="12" t="str">
        <f>IF('Control Sample Data'!D47="","",IF(SUM('Control Sample Data'!D$3:D$98)&gt;10,IF(AND(ISNUMBER('Control Sample Data'!D47),'Control Sample Data'!D47&lt;35,'Control Sample Data'!D47&gt;0),'Control Sample Data'!D47,35),""))</f>
        <v/>
      </c>
      <c r="Q48" s="12" t="str">
        <f>IF('Control Sample Data'!E47="","",IF(SUM('Control Sample Data'!E$3:E$98)&gt;10,IF(AND(ISNUMBER('Control Sample Data'!E47),'Control Sample Data'!E47&lt;35,'Control Sample Data'!E47&gt;0),'Control Sample Data'!E47,35),""))</f>
        <v/>
      </c>
      <c r="R48" s="12" t="str">
        <f>IF('Control Sample Data'!F47="","",IF(SUM('Control Sample Data'!F$3:F$98)&gt;10,IF(AND(ISNUMBER('Control Sample Data'!F47),'Control Sample Data'!F47&lt;35,'Control Sample Data'!F47&gt;0),'Control Sample Data'!F47,35),""))</f>
        <v/>
      </c>
      <c r="S48" s="12" t="str">
        <f>IF('Control Sample Data'!G47="","",IF(SUM('Control Sample Data'!G$3:G$98)&gt;10,IF(AND(ISNUMBER('Control Sample Data'!G47),'Control Sample Data'!G47&lt;35,'Control Sample Data'!G47&gt;0),'Control Sample Data'!G47,35),""))</f>
        <v/>
      </c>
      <c r="T48" s="12" t="str">
        <f>IF('Control Sample Data'!H47="","",IF(SUM('Control Sample Data'!H$3:H$98)&gt;10,IF(AND(ISNUMBER('Control Sample Data'!H47),'Control Sample Data'!H47&lt;35,'Control Sample Data'!H47&gt;0),'Control Sample Data'!H47,35),""))</f>
        <v/>
      </c>
      <c r="U48" s="12" t="str">
        <f>IF('Control Sample Data'!I47="","",IF(SUM('Control Sample Data'!I$3:I$98)&gt;10,IF(AND(ISNUMBER('Control Sample Data'!I47),'Control Sample Data'!I47&lt;35,'Control Sample Data'!I47&gt;0),'Control Sample Data'!I47,35),""))</f>
        <v/>
      </c>
      <c r="V48" s="12" t="str">
        <f>IF('Control Sample Data'!J47="","",IF(SUM('Control Sample Data'!J$3:J$98)&gt;10,IF(AND(ISNUMBER('Control Sample Data'!J47),'Control Sample Data'!J47&lt;35,'Control Sample Data'!J47&gt;0),'Control Sample Data'!J47,35),""))</f>
        <v/>
      </c>
      <c r="W48" s="12" t="str">
        <f>IF('Control Sample Data'!K47="","",IF(SUM('Control Sample Data'!K$3:K$98)&gt;10,IF(AND(ISNUMBER('Control Sample Data'!K47),'Control Sample Data'!K47&lt;35,'Control Sample Data'!K47&gt;0),'Control Sample Data'!K47,35),""))</f>
        <v/>
      </c>
      <c r="X48" s="12" t="str">
        <f>IF('Control Sample Data'!L47="","",IF(SUM('Control Sample Data'!L$3:L$98)&gt;10,IF(AND(ISNUMBER('Control Sample Data'!L47),'Control Sample Data'!L47&lt;35,'Control Sample Data'!L47&gt;0),'Control Sample Data'!L47,35),""))</f>
        <v/>
      </c>
      <c r="AS48" s="11" t="str">
        <f t="shared" si="21"/>
        <v>NM_000576</v>
      </c>
      <c r="AT48" s="44" t="s">
        <v>183</v>
      </c>
      <c r="AU48" s="12" t="str">
        <f t="shared" si="48"/>
        <v/>
      </c>
      <c r="AV48" s="12" t="str">
        <f t="shared" si="49"/>
        <v/>
      </c>
      <c r="AW48" s="12" t="str">
        <f t="shared" si="50"/>
        <v/>
      </c>
      <c r="AX48" s="12" t="str">
        <f t="shared" si="51"/>
        <v/>
      </c>
      <c r="AY48" s="12" t="str">
        <f t="shared" si="52"/>
        <v/>
      </c>
      <c r="AZ48" s="12" t="str">
        <f t="shared" si="53"/>
        <v/>
      </c>
      <c r="BA48" s="12" t="str">
        <f t="shared" si="54"/>
        <v/>
      </c>
      <c r="BB48" s="12" t="str">
        <f t="shared" si="55"/>
        <v/>
      </c>
      <c r="BC48" s="12" t="str">
        <f t="shared" si="56"/>
        <v/>
      </c>
      <c r="BD48" s="12" t="str">
        <f t="shared" si="57"/>
        <v/>
      </c>
      <c r="BE48" s="12" t="str">
        <f t="shared" si="58"/>
        <v/>
      </c>
      <c r="BF48" s="12" t="str">
        <f t="shared" si="59"/>
        <v/>
      </c>
      <c r="BG48" s="12" t="str">
        <f t="shared" si="60"/>
        <v/>
      </c>
      <c r="BH48" s="12" t="str">
        <f t="shared" si="61"/>
        <v/>
      </c>
      <c r="BI48" s="12" t="str">
        <f t="shared" si="62"/>
        <v/>
      </c>
      <c r="BJ48" s="12" t="str">
        <f t="shared" si="63"/>
        <v/>
      </c>
      <c r="BK48" s="12" t="str">
        <f t="shared" si="64"/>
        <v/>
      </c>
      <c r="BL48" s="12" t="str">
        <f t="shared" si="65"/>
        <v/>
      </c>
      <c r="BM48" s="12" t="str">
        <f t="shared" si="66"/>
        <v/>
      </c>
      <c r="BN48" s="12" t="str">
        <f t="shared" si="67"/>
        <v/>
      </c>
      <c r="BO48" s="46" t="str">
        <f t="shared" si="68"/>
        <v>N/A</v>
      </c>
      <c r="BP48" s="46" t="str">
        <f t="shared" si="69"/>
        <v>N/A</v>
      </c>
      <c r="BQ48" s="43" t="str">
        <f t="shared" si="25"/>
        <v>NM_000576</v>
      </c>
      <c r="BR48" s="44" t="s">
        <v>444</v>
      </c>
      <c r="BS48" s="47" t="str">
        <f t="shared" si="26"/>
        <v/>
      </c>
      <c r="BT48" s="47" t="str">
        <f t="shared" si="27"/>
        <v/>
      </c>
      <c r="BU48" s="47" t="str">
        <f t="shared" si="28"/>
        <v/>
      </c>
      <c r="BV48" s="47" t="str">
        <f t="shared" si="29"/>
        <v/>
      </c>
      <c r="BW48" s="47" t="str">
        <f t="shared" si="30"/>
        <v/>
      </c>
      <c r="BX48" s="47" t="str">
        <f t="shared" si="31"/>
        <v/>
      </c>
      <c r="BY48" s="47" t="str">
        <f t="shared" si="32"/>
        <v/>
      </c>
      <c r="BZ48" s="47" t="str">
        <f t="shared" si="33"/>
        <v/>
      </c>
      <c r="CA48" s="47" t="str">
        <f t="shared" si="34"/>
        <v/>
      </c>
      <c r="CB48" s="47" t="str">
        <f t="shared" si="35"/>
        <v/>
      </c>
      <c r="CC48" s="47" t="str">
        <f t="shared" si="36"/>
        <v/>
      </c>
      <c r="CD48" s="47" t="str">
        <f t="shared" si="37"/>
        <v/>
      </c>
      <c r="CE48" s="47" t="str">
        <f t="shared" si="38"/>
        <v/>
      </c>
      <c r="CF48" s="47" t="str">
        <f t="shared" si="39"/>
        <v/>
      </c>
      <c r="CG48" s="47" t="str">
        <f t="shared" si="40"/>
        <v/>
      </c>
      <c r="CH48" s="47" t="str">
        <f t="shared" si="41"/>
        <v/>
      </c>
      <c r="CI48" s="47" t="str">
        <f t="shared" si="42"/>
        <v/>
      </c>
      <c r="CJ48" s="47" t="str">
        <f t="shared" si="43"/>
        <v/>
      </c>
      <c r="CK48" s="47" t="str">
        <f t="shared" si="44"/>
        <v/>
      </c>
      <c r="CL48" s="47" t="str">
        <f t="shared" si="45"/>
        <v/>
      </c>
    </row>
    <row r="49" spans="1:90" ht="14.25" customHeight="1">
      <c r="A49" s="11" t="str">
        <f>'Gene Table'!C48</f>
        <v>NM_000598</v>
      </c>
      <c r="B49" s="11" t="s">
        <v>187</v>
      </c>
      <c r="C49" s="12" t="str">
        <f>IF('Test Sample Data'!C48="","",IF(SUM('Test Sample Data'!C$3:C$98)&gt;10,IF(AND(ISNUMBER('Test Sample Data'!C48),'Test Sample Data'!C48&lt;35,'Test Sample Data'!C48&gt;0),'Test Sample Data'!C48,35),""))</f>
        <v/>
      </c>
      <c r="D49" s="12" t="str">
        <f>IF('Test Sample Data'!D48="","",IF(SUM('Test Sample Data'!D$3:D$98)&gt;10,IF(AND(ISNUMBER('Test Sample Data'!D48),'Test Sample Data'!D48&lt;35,'Test Sample Data'!D48&gt;0),'Test Sample Data'!D48,35),""))</f>
        <v/>
      </c>
      <c r="E49" s="12" t="str">
        <f>IF('Test Sample Data'!E48="","",IF(SUM('Test Sample Data'!E$3:E$98)&gt;10,IF(AND(ISNUMBER('Test Sample Data'!E48),'Test Sample Data'!E48&lt;35,'Test Sample Data'!E48&gt;0),'Test Sample Data'!E48,35),""))</f>
        <v/>
      </c>
      <c r="F49" s="12" t="str">
        <f>IF('Test Sample Data'!F48="","",IF(SUM('Test Sample Data'!F$3:F$98)&gt;10,IF(AND(ISNUMBER('Test Sample Data'!F48),'Test Sample Data'!F48&lt;35,'Test Sample Data'!F48&gt;0),'Test Sample Data'!F48,35),""))</f>
        <v/>
      </c>
      <c r="G49" s="12" t="str">
        <f>IF('Test Sample Data'!G48="","",IF(SUM('Test Sample Data'!G$3:G$98)&gt;10,IF(AND(ISNUMBER('Test Sample Data'!G48),'Test Sample Data'!G48&lt;35,'Test Sample Data'!G48&gt;0),'Test Sample Data'!G48,35),""))</f>
        <v/>
      </c>
      <c r="H49" s="12" t="str">
        <f>IF('Test Sample Data'!H48="","",IF(SUM('Test Sample Data'!H$3:H$98)&gt;10,IF(AND(ISNUMBER('Test Sample Data'!H48),'Test Sample Data'!H48&lt;35,'Test Sample Data'!H48&gt;0),'Test Sample Data'!H48,35),""))</f>
        <v/>
      </c>
      <c r="I49" s="12" t="str">
        <f>IF('Test Sample Data'!I48="","",IF(SUM('Test Sample Data'!I$3:I$98)&gt;10,IF(AND(ISNUMBER('Test Sample Data'!I48),'Test Sample Data'!I48&lt;35,'Test Sample Data'!I48&gt;0),'Test Sample Data'!I48,35),""))</f>
        <v/>
      </c>
      <c r="J49" s="12" t="str">
        <f>IF('Test Sample Data'!J48="","",IF(SUM('Test Sample Data'!J$3:J$98)&gt;10,IF(AND(ISNUMBER('Test Sample Data'!J48),'Test Sample Data'!J48&lt;35,'Test Sample Data'!J48&gt;0),'Test Sample Data'!J48,35),""))</f>
        <v/>
      </c>
      <c r="K49" s="12" t="str">
        <f>IF('Test Sample Data'!K48="","",IF(SUM('Test Sample Data'!K$3:K$98)&gt;10,IF(AND(ISNUMBER('Test Sample Data'!K48),'Test Sample Data'!K48&lt;35,'Test Sample Data'!K48&gt;0),'Test Sample Data'!K48,35),""))</f>
        <v/>
      </c>
      <c r="L49" s="12" t="str">
        <f>IF('Test Sample Data'!L48="","",IF(SUM('Test Sample Data'!L$3:L$98)&gt;10,IF(AND(ISNUMBER('Test Sample Data'!L48),'Test Sample Data'!L48&lt;35,'Test Sample Data'!L48&gt;0),'Test Sample Data'!L48,35),""))</f>
        <v/>
      </c>
      <c r="M49" s="12" t="str">
        <f>'Gene Table'!C48</f>
        <v>NM_000598</v>
      </c>
      <c r="N49" s="12" t="s">
        <v>187</v>
      </c>
      <c r="O49" s="12" t="str">
        <f>IF('Control Sample Data'!C48="","",IF(SUM('Control Sample Data'!C$3:C$98)&gt;10,IF(AND(ISNUMBER('Control Sample Data'!C48),'Control Sample Data'!C48&lt;35,'Control Sample Data'!C48&gt;0),'Control Sample Data'!C48,35),""))</f>
        <v/>
      </c>
      <c r="P49" s="12" t="str">
        <f>IF('Control Sample Data'!D48="","",IF(SUM('Control Sample Data'!D$3:D$98)&gt;10,IF(AND(ISNUMBER('Control Sample Data'!D48),'Control Sample Data'!D48&lt;35,'Control Sample Data'!D48&gt;0),'Control Sample Data'!D48,35),""))</f>
        <v/>
      </c>
      <c r="Q49" s="12" t="str">
        <f>IF('Control Sample Data'!E48="","",IF(SUM('Control Sample Data'!E$3:E$98)&gt;10,IF(AND(ISNUMBER('Control Sample Data'!E48),'Control Sample Data'!E48&lt;35,'Control Sample Data'!E48&gt;0),'Control Sample Data'!E48,35),""))</f>
        <v/>
      </c>
      <c r="R49" s="12" t="str">
        <f>IF('Control Sample Data'!F48="","",IF(SUM('Control Sample Data'!F$3:F$98)&gt;10,IF(AND(ISNUMBER('Control Sample Data'!F48),'Control Sample Data'!F48&lt;35,'Control Sample Data'!F48&gt;0),'Control Sample Data'!F48,35),""))</f>
        <v/>
      </c>
      <c r="S49" s="12" t="str">
        <f>IF('Control Sample Data'!G48="","",IF(SUM('Control Sample Data'!G$3:G$98)&gt;10,IF(AND(ISNUMBER('Control Sample Data'!G48),'Control Sample Data'!G48&lt;35,'Control Sample Data'!G48&gt;0),'Control Sample Data'!G48,35),""))</f>
        <v/>
      </c>
      <c r="T49" s="12" t="str">
        <f>IF('Control Sample Data'!H48="","",IF(SUM('Control Sample Data'!H$3:H$98)&gt;10,IF(AND(ISNUMBER('Control Sample Data'!H48),'Control Sample Data'!H48&lt;35,'Control Sample Data'!H48&gt;0),'Control Sample Data'!H48,35),""))</f>
        <v/>
      </c>
      <c r="U49" s="12" t="str">
        <f>IF('Control Sample Data'!I48="","",IF(SUM('Control Sample Data'!I$3:I$98)&gt;10,IF(AND(ISNUMBER('Control Sample Data'!I48),'Control Sample Data'!I48&lt;35,'Control Sample Data'!I48&gt;0),'Control Sample Data'!I48,35),""))</f>
        <v/>
      </c>
      <c r="V49" s="12" t="str">
        <f>IF('Control Sample Data'!J48="","",IF(SUM('Control Sample Data'!J$3:J$98)&gt;10,IF(AND(ISNUMBER('Control Sample Data'!J48),'Control Sample Data'!J48&lt;35,'Control Sample Data'!J48&gt;0),'Control Sample Data'!J48,35),""))</f>
        <v/>
      </c>
      <c r="W49" s="12" t="str">
        <f>IF('Control Sample Data'!K48="","",IF(SUM('Control Sample Data'!K$3:K$98)&gt;10,IF(AND(ISNUMBER('Control Sample Data'!K48),'Control Sample Data'!K48&lt;35,'Control Sample Data'!K48&gt;0),'Control Sample Data'!K48,35),""))</f>
        <v/>
      </c>
      <c r="X49" s="12" t="str">
        <f>IF('Control Sample Data'!L48="","",IF(SUM('Control Sample Data'!L$3:L$98)&gt;10,IF(AND(ISNUMBER('Control Sample Data'!L48),'Control Sample Data'!L48&lt;35,'Control Sample Data'!L48&gt;0),'Control Sample Data'!L48,35),""))</f>
        <v/>
      </c>
      <c r="AS49" s="11" t="str">
        <f t="shared" si="21"/>
        <v>NM_000598</v>
      </c>
      <c r="AT49" s="44" t="s">
        <v>187</v>
      </c>
      <c r="AU49" s="12" t="str">
        <f t="shared" si="48"/>
        <v/>
      </c>
      <c r="AV49" s="12" t="str">
        <f t="shared" si="49"/>
        <v/>
      </c>
      <c r="AW49" s="12" t="str">
        <f t="shared" si="50"/>
        <v/>
      </c>
      <c r="AX49" s="12" t="str">
        <f t="shared" si="51"/>
        <v/>
      </c>
      <c r="AY49" s="12" t="str">
        <f t="shared" si="52"/>
        <v/>
      </c>
      <c r="AZ49" s="12" t="str">
        <f t="shared" si="53"/>
        <v/>
      </c>
      <c r="BA49" s="12" t="str">
        <f t="shared" si="54"/>
        <v/>
      </c>
      <c r="BB49" s="12" t="str">
        <f t="shared" si="55"/>
        <v/>
      </c>
      <c r="BC49" s="12" t="str">
        <f t="shared" si="56"/>
        <v/>
      </c>
      <c r="BD49" s="12" t="str">
        <f t="shared" si="57"/>
        <v/>
      </c>
      <c r="BE49" s="12" t="str">
        <f t="shared" si="58"/>
        <v/>
      </c>
      <c r="BF49" s="12" t="str">
        <f t="shared" si="59"/>
        <v/>
      </c>
      <c r="BG49" s="12" t="str">
        <f t="shared" si="60"/>
        <v/>
      </c>
      <c r="BH49" s="12" t="str">
        <f t="shared" si="61"/>
        <v/>
      </c>
      <c r="BI49" s="12" t="str">
        <f t="shared" si="62"/>
        <v/>
      </c>
      <c r="BJ49" s="12" t="str">
        <f t="shared" si="63"/>
        <v/>
      </c>
      <c r="BK49" s="12" t="str">
        <f t="shared" si="64"/>
        <v/>
      </c>
      <c r="BL49" s="12" t="str">
        <f t="shared" si="65"/>
        <v/>
      </c>
      <c r="BM49" s="12" t="str">
        <f t="shared" si="66"/>
        <v/>
      </c>
      <c r="BN49" s="12" t="str">
        <f t="shared" si="67"/>
        <v/>
      </c>
      <c r="BO49" s="46" t="str">
        <f t="shared" si="68"/>
        <v>N/A</v>
      </c>
      <c r="BP49" s="46" t="str">
        <f t="shared" si="69"/>
        <v>N/A</v>
      </c>
      <c r="BQ49" s="43" t="str">
        <f t="shared" si="25"/>
        <v>NM_000598</v>
      </c>
      <c r="BR49" s="44" t="s">
        <v>445</v>
      </c>
      <c r="BS49" s="47" t="str">
        <f t="shared" si="26"/>
        <v/>
      </c>
      <c r="BT49" s="47" t="str">
        <f t="shared" si="27"/>
        <v/>
      </c>
      <c r="BU49" s="47" t="str">
        <f t="shared" si="28"/>
        <v/>
      </c>
      <c r="BV49" s="47" t="str">
        <f t="shared" si="29"/>
        <v/>
      </c>
      <c r="BW49" s="47" t="str">
        <f t="shared" si="30"/>
        <v/>
      </c>
      <c r="BX49" s="47" t="str">
        <f t="shared" si="31"/>
        <v/>
      </c>
      <c r="BY49" s="47" t="str">
        <f t="shared" si="32"/>
        <v/>
      </c>
      <c r="BZ49" s="47" t="str">
        <f t="shared" si="33"/>
        <v/>
      </c>
      <c r="CA49" s="47" t="str">
        <f t="shared" si="34"/>
        <v/>
      </c>
      <c r="CB49" s="47" t="str">
        <f t="shared" si="35"/>
        <v/>
      </c>
      <c r="CC49" s="47" t="str">
        <f t="shared" si="36"/>
        <v/>
      </c>
      <c r="CD49" s="47" t="str">
        <f t="shared" si="37"/>
        <v/>
      </c>
      <c r="CE49" s="47" t="str">
        <f t="shared" si="38"/>
        <v/>
      </c>
      <c r="CF49" s="47" t="str">
        <f t="shared" si="39"/>
        <v/>
      </c>
      <c r="CG49" s="47" t="str">
        <f t="shared" si="40"/>
        <v/>
      </c>
      <c r="CH49" s="47" t="str">
        <f t="shared" si="41"/>
        <v/>
      </c>
      <c r="CI49" s="47" t="str">
        <f t="shared" si="42"/>
        <v/>
      </c>
      <c r="CJ49" s="47" t="str">
        <f t="shared" si="43"/>
        <v/>
      </c>
      <c r="CK49" s="47" t="str">
        <f t="shared" si="44"/>
        <v/>
      </c>
      <c r="CL49" s="47" t="str">
        <f t="shared" si="45"/>
        <v/>
      </c>
    </row>
    <row r="50" spans="1:90" ht="12.75">
      <c r="A50" s="11" t="str">
        <f>'Gene Table'!C49</f>
        <v>NM_000612</v>
      </c>
      <c r="B50" s="11" t="s">
        <v>191</v>
      </c>
      <c r="C50" s="12" t="str">
        <f>IF('Test Sample Data'!C49="","",IF(SUM('Test Sample Data'!C$3:C$98)&gt;10,IF(AND(ISNUMBER('Test Sample Data'!C49),'Test Sample Data'!C49&lt;35,'Test Sample Data'!C49&gt;0),'Test Sample Data'!C49,35),""))</f>
        <v/>
      </c>
      <c r="D50" s="12" t="str">
        <f>IF('Test Sample Data'!D49="","",IF(SUM('Test Sample Data'!D$3:D$98)&gt;10,IF(AND(ISNUMBER('Test Sample Data'!D49),'Test Sample Data'!D49&lt;35,'Test Sample Data'!D49&gt;0),'Test Sample Data'!D49,35),""))</f>
        <v/>
      </c>
      <c r="E50" s="12" t="str">
        <f>IF('Test Sample Data'!E49="","",IF(SUM('Test Sample Data'!E$3:E$98)&gt;10,IF(AND(ISNUMBER('Test Sample Data'!E49),'Test Sample Data'!E49&lt;35,'Test Sample Data'!E49&gt;0),'Test Sample Data'!E49,35),""))</f>
        <v/>
      </c>
      <c r="F50" s="12" t="str">
        <f>IF('Test Sample Data'!F49="","",IF(SUM('Test Sample Data'!F$3:F$98)&gt;10,IF(AND(ISNUMBER('Test Sample Data'!F49),'Test Sample Data'!F49&lt;35,'Test Sample Data'!F49&gt;0),'Test Sample Data'!F49,35),""))</f>
        <v/>
      </c>
      <c r="G50" s="12" t="str">
        <f>IF('Test Sample Data'!G49="","",IF(SUM('Test Sample Data'!G$3:G$98)&gt;10,IF(AND(ISNUMBER('Test Sample Data'!G49),'Test Sample Data'!G49&lt;35,'Test Sample Data'!G49&gt;0),'Test Sample Data'!G49,35),""))</f>
        <v/>
      </c>
      <c r="H50" s="12" t="str">
        <f>IF('Test Sample Data'!H49="","",IF(SUM('Test Sample Data'!H$3:H$98)&gt;10,IF(AND(ISNUMBER('Test Sample Data'!H49),'Test Sample Data'!H49&lt;35,'Test Sample Data'!H49&gt;0),'Test Sample Data'!H49,35),""))</f>
        <v/>
      </c>
      <c r="I50" s="12" t="str">
        <f>IF('Test Sample Data'!I49="","",IF(SUM('Test Sample Data'!I$3:I$98)&gt;10,IF(AND(ISNUMBER('Test Sample Data'!I49),'Test Sample Data'!I49&lt;35,'Test Sample Data'!I49&gt;0),'Test Sample Data'!I49,35),""))</f>
        <v/>
      </c>
      <c r="J50" s="12" t="str">
        <f>IF('Test Sample Data'!J49="","",IF(SUM('Test Sample Data'!J$3:J$98)&gt;10,IF(AND(ISNUMBER('Test Sample Data'!J49),'Test Sample Data'!J49&lt;35,'Test Sample Data'!J49&gt;0),'Test Sample Data'!J49,35),""))</f>
        <v/>
      </c>
      <c r="K50" s="12" t="str">
        <f>IF('Test Sample Data'!K49="","",IF(SUM('Test Sample Data'!K$3:K$98)&gt;10,IF(AND(ISNUMBER('Test Sample Data'!K49),'Test Sample Data'!K49&lt;35,'Test Sample Data'!K49&gt;0),'Test Sample Data'!K49,35),""))</f>
        <v/>
      </c>
      <c r="L50" s="12" t="str">
        <f>IF('Test Sample Data'!L49="","",IF(SUM('Test Sample Data'!L$3:L$98)&gt;10,IF(AND(ISNUMBER('Test Sample Data'!L49),'Test Sample Data'!L49&lt;35,'Test Sample Data'!L49&gt;0),'Test Sample Data'!L49,35),""))</f>
        <v/>
      </c>
      <c r="M50" s="12" t="str">
        <f>'Gene Table'!C49</f>
        <v>NM_000612</v>
      </c>
      <c r="N50" s="12" t="s">
        <v>191</v>
      </c>
      <c r="O50" s="12" t="str">
        <f>IF('Control Sample Data'!C49="","",IF(SUM('Control Sample Data'!C$3:C$98)&gt;10,IF(AND(ISNUMBER('Control Sample Data'!C49),'Control Sample Data'!C49&lt;35,'Control Sample Data'!C49&gt;0),'Control Sample Data'!C49,35),""))</f>
        <v/>
      </c>
      <c r="P50" s="12" t="str">
        <f>IF('Control Sample Data'!D49="","",IF(SUM('Control Sample Data'!D$3:D$98)&gt;10,IF(AND(ISNUMBER('Control Sample Data'!D49),'Control Sample Data'!D49&lt;35,'Control Sample Data'!D49&gt;0),'Control Sample Data'!D49,35),""))</f>
        <v/>
      </c>
      <c r="Q50" s="12" t="str">
        <f>IF('Control Sample Data'!E49="","",IF(SUM('Control Sample Data'!E$3:E$98)&gt;10,IF(AND(ISNUMBER('Control Sample Data'!E49),'Control Sample Data'!E49&lt;35,'Control Sample Data'!E49&gt;0),'Control Sample Data'!E49,35),""))</f>
        <v/>
      </c>
      <c r="R50" s="12" t="str">
        <f>IF('Control Sample Data'!F49="","",IF(SUM('Control Sample Data'!F$3:F$98)&gt;10,IF(AND(ISNUMBER('Control Sample Data'!F49),'Control Sample Data'!F49&lt;35,'Control Sample Data'!F49&gt;0),'Control Sample Data'!F49,35),""))</f>
        <v/>
      </c>
      <c r="S50" s="12" t="str">
        <f>IF('Control Sample Data'!G49="","",IF(SUM('Control Sample Data'!G$3:G$98)&gt;10,IF(AND(ISNUMBER('Control Sample Data'!G49),'Control Sample Data'!G49&lt;35,'Control Sample Data'!G49&gt;0),'Control Sample Data'!G49,35),""))</f>
        <v/>
      </c>
      <c r="T50" s="12" t="str">
        <f>IF('Control Sample Data'!H49="","",IF(SUM('Control Sample Data'!H$3:H$98)&gt;10,IF(AND(ISNUMBER('Control Sample Data'!H49),'Control Sample Data'!H49&lt;35,'Control Sample Data'!H49&gt;0),'Control Sample Data'!H49,35),""))</f>
        <v/>
      </c>
      <c r="U50" s="12" t="str">
        <f>IF('Control Sample Data'!I49="","",IF(SUM('Control Sample Data'!I$3:I$98)&gt;10,IF(AND(ISNUMBER('Control Sample Data'!I49),'Control Sample Data'!I49&lt;35,'Control Sample Data'!I49&gt;0),'Control Sample Data'!I49,35),""))</f>
        <v/>
      </c>
      <c r="V50" s="12" t="str">
        <f>IF('Control Sample Data'!J49="","",IF(SUM('Control Sample Data'!J$3:J$98)&gt;10,IF(AND(ISNUMBER('Control Sample Data'!J49),'Control Sample Data'!J49&lt;35,'Control Sample Data'!J49&gt;0),'Control Sample Data'!J49,35),""))</f>
        <v/>
      </c>
      <c r="W50" s="12" t="str">
        <f>IF('Control Sample Data'!K49="","",IF(SUM('Control Sample Data'!K$3:K$98)&gt;10,IF(AND(ISNUMBER('Control Sample Data'!K49),'Control Sample Data'!K49&lt;35,'Control Sample Data'!K49&gt;0),'Control Sample Data'!K49,35),""))</f>
        <v/>
      </c>
      <c r="X50" s="12" t="str">
        <f>IF('Control Sample Data'!L49="","",IF(SUM('Control Sample Data'!L$3:L$98)&gt;10,IF(AND(ISNUMBER('Control Sample Data'!L49),'Control Sample Data'!L49&lt;35,'Control Sample Data'!L49&gt;0),'Control Sample Data'!L49,35),""))</f>
        <v/>
      </c>
      <c r="AS50" s="11" t="str">
        <f t="shared" si="21"/>
        <v>NM_000612</v>
      </c>
      <c r="AT50" s="44" t="s">
        <v>191</v>
      </c>
      <c r="AU50" s="12" t="str">
        <f t="shared" si="48"/>
        <v/>
      </c>
      <c r="AV50" s="12" t="str">
        <f t="shared" si="49"/>
        <v/>
      </c>
      <c r="AW50" s="12" t="str">
        <f t="shared" si="50"/>
        <v/>
      </c>
      <c r="AX50" s="12" t="str">
        <f t="shared" si="51"/>
        <v/>
      </c>
      <c r="AY50" s="12" t="str">
        <f t="shared" si="52"/>
        <v/>
      </c>
      <c r="AZ50" s="12" t="str">
        <f t="shared" si="53"/>
        <v/>
      </c>
      <c r="BA50" s="12" t="str">
        <f t="shared" si="54"/>
        <v/>
      </c>
      <c r="BB50" s="12" t="str">
        <f t="shared" si="55"/>
        <v/>
      </c>
      <c r="BC50" s="12" t="str">
        <f t="shared" si="56"/>
        <v/>
      </c>
      <c r="BD50" s="12" t="str">
        <f t="shared" si="57"/>
        <v/>
      </c>
      <c r="BE50" s="12" t="str">
        <f t="shared" si="58"/>
        <v/>
      </c>
      <c r="BF50" s="12" t="str">
        <f t="shared" si="59"/>
        <v/>
      </c>
      <c r="BG50" s="12" t="str">
        <f t="shared" si="60"/>
        <v/>
      </c>
      <c r="BH50" s="12" t="str">
        <f t="shared" si="61"/>
        <v/>
      </c>
      <c r="BI50" s="12" t="str">
        <f t="shared" si="62"/>
        <v/>
      </c>
      <c r="BJ50" s="12" t="str">
        <f t="shared" si="63"/>
        <v/>
      </c>
      <c r="BK50" s="12" t="str">
        <f t="shared" si="64"/>
        <v/>
      </c>
      <c r="BL50" s="12" t="str">
        <f t="shared" si="65"/>
        <v/>
      </c>
      <c r="BM50" s="12" t="str">
        <f t="shared" si="66"/>
        <v/>
      </c>
      <c r="BN50" s="12" t="str">
        <f t="shared" si="67"/>
        <v/>
      </c>
      <c r="BO50" s="46" t="str">
        <f t="shared" si="68"/>
        <v>N/A</v>
      </c>
      <c r="BP50" s="46" t="str">
        <f t="shared" si="69"/>
        <v>N/A</v>
      </c>
      <c r="BQ50" s="43" t="str">
        <f t="shared" si="25"/>
        <v>NM_000612</v>
      </c>
      <c r="BR50" s="44" t="s">
        <v>446</v>
      </c>
      <c r="BS50" s="47" t="str">
        <f t="shared" si="26"/>
        <v/>
      </c>
      <c r="BT50" s="47" t="str">
        <f t="shared" si="27"/>
        <v/>
      </c>
      <c r="BU50" s="47" t="str">
        <f t="shared" si="28"/>
        <v/>
      </c>
      <c r="BV50" s="47" t="str">
        <f t="shared" si="29"/>
        <v/>
      </c>
      <c r="BW50" s="47" t="str">
        <f t="shared" si="30"/>
        <v/>
      </c>
      <c r="BX50" s="47" t="str">
        <f t="shared" si="31"/>
        <v/>
      </c>
      <c r="BY50" s="47" t="str">
        <f t="shared" si="32"/>
        <v/>
      </c>
      <c r="BZ50" s="47" t="str">
        <f t="shared" si="33"/>
        <v/>
      </c>
      <c r="CA50" s="47" t="str">
        <f t="shared" si="34"/>
        <v/>
      </c>
      <c r="CB50" s="47" t="str">
        <f t="shared" si="35"/>
        <v/>
      </c>
      <c r="CC50" s="47" t="str">
        <f t="shared" si="36"/>
        <v/>
      </c>
      <c r="CD50" s="47" t="str">
        <f t="shared" si="37"/>
        <v/>
      </c>
      <c r="CE50" s="47" t="str">
        <f t="shared" si="38"/>
        <v/>
      </c>
      <c r="CF50" s="47" t="str">
        <f t="shared" si="39"/>
        <v/>
      </c>
      <c r="CG50" s="47" t="str">
        <f t="shared" si="40"/>
        <v/>
      </c>
      <c r="CH50" s="47" t="str">
        <f t="shared" si="41"/>
        <v/>
      </c>
      <c r="CI50" s="47" t="str">
        <f t="shared" si="42"/>
        <v/>
      </c>
      <c r="CJ50" s="47" t="str">
        <f t="shared" si="43"/>
        <v/>
      </c>
      <c r="CK50" s="47" t="str">
        <f t="shared" si="44"/>
        <v/>
      </c>
      <c r="CL50" s="47" t="str">
        <f t="shared" si="45"/>
        <v/>
      </c>
    </row>
    <row r="51" spans="1:90" ht="12.75">
      <c r="A51" s="11" t="str">
        <f>'Gene Table'!C50</f>
        <v>NM_000875</v>
      </c>
      <c r="B51" s="11" t="s">
        <v>195</v>
      </c>
      <c r="C51" s="12" t="str">
        <f>IF('Test Sample Data'!C50="","",IF(SUM('Test Sample Data'!C$3:C$98)&gt;10,IF(AND(ISNUMBER('Test Sample Data'!C50),'Test Sample Data'!C50&lt;35,'Test Sample Data'!C50&gt;0),'Test Sample Data'!C50,35),""))</f>
        <v/>
      </c>
      <c r="D51" s="12" t="str">
        <f>IF('Test Sample Data'!D50="","",IF(SUM('Test Sample Data'!D$3:D$98)&gt;10,IF(AND(ISNUMBER('Test Sample Data'!D50),'Test Sample Data'!D50&lt;35,'Test Sample Data'!D50&gt;0),'Test Sample Data'!D50,35),""))</f>
        <v/>
      </c>
      <c r="E51" s="12" t="str">
        <f>IF('Test Sample Data'!E50="","",IF(SUM('Test Sample Data'!E$3:E$98)&gt;10,IF(AND(ISNUMBER('Test Sample Data'!E50),'Test Sample Data'!E50&lt;35,'Test Sample Data'!E50&gt;0),'Test Sample Data'!E50,35),""))</f>
        <v/>
      </c>
      <c r="F51" s="12" t="str">
        <f>IF('Test Sample Data'!F50="","",IF(SUM('Test Sample Data'!F$3:F$98)&gt;10,IF(AND(ISNUMBER('Test Sample Data'!F50),'Test Sample Data'!F50&lt;35,'Test Sample Data'!F50&gt;0),'Test Sample Data'!F50,35),""))</f>
        <v/>
      </c>
      <c r="G51" s="12" t="str">
        <f>IF('Test Sample Data'!G50="","",IF(SUM('Test Sample Data'!G$3:G$98)&gt;10,IF(AND(ISNUMBER('Test Sample Data'!G50),'Test Sample Data'!G50&lt;35,'Test Sample Data'!G50&gt;0),'Test Sample Data'!G50,35),""))</f>
        <v/>
      </c>
      <c r="H51" s="12" t="str">
        <f>IF('Test Sample Data'!H50="","",IF(SUM('Test Sample Data'!H$3:H$98)&gt;10,IF(AND(ISNUMBER('Test Sample Data'!H50),'Test Sample Data'!H50&lt;35,'Test Sample Data'!H50&gt;0),'Test Sample Data'!H50,35),""))</f>
        <v/>
      </c>
      <c r="I51" s="12" t="str">
        <f>IF('Test Sample Data'!I50="","",IF(SUM('Test Sample Data'!I$3:I$98)&gt;10,IF(AND(ISNUMBER('Test Sample Data'!I50),'Test Sample Data'!I50&lt;35,'Test Sample Data'!I50&gt;0),'Test Sample Data'!I50,35),""))</f>
        <v/>
      </c>
      <c r="J51" s="12" t="str">
        <f>IF('Test Sample Data'!J50="","",IF(SUM('Test Sample Data'!J$3:J$98)&gt;10,IF(AND(ISNUMBER('Test Sample Data'!J50),'Test Sample Data'!J50&lt;35,'Test Sample Data'!J50&gt;0),'Test Sample Data'!J50,35),""))</f>
        <v/>
      </c>
      <c r="K51" s="12" t="str">
        <f>IF('Test Sample Data'!K50="","",IF(SUM('Test Sample Data'!K$3:K$98)&gt;10,IF(AND(ISNUMBER('Test Sample Data'!K50),'Test Sample Data'!K50&lt;35,'Test Sample Data'!K50&gt;0),'Test Sample Data'!K50,35),""))</f>
        <v/>
      </c>
      <c r="L51" s="12" t="str">
        <f>IF('Test Sample Data'!L50="","",IF(SUM('Test Sample Data'!L$3:L$98)&gt;10,IF(AND(ISNUMBER('Test Sample Data'!L50),'Test Sample Data'!L50&lt;35,'Test Sample Data'!L50&gt;0),'Test Sample Data'!L50,35),""))</f>
        <v/>
      </c>
      <c r="M51" s="12" t="str">
        <f>'Gene Table'!C50</f>
        <v>NM_000875</v>
      </c>
      <c r="N51" s="12" t="s">
        <v>195</v>
      </c>
      <c r="O51" s="12" t="str">
        <f>IF('Control Sample Data'!C50="","",IF(SUM('Control Sample Data'!C$3:C$98)&gt;10,IF(AND(ISNUMBER('Control Sample Data'!C50),'Control Sample Data'!C50&lt;35,'Control Sample Data'!C50&gt;0),'Control Sample Data'!C50,35),""))</f>
        <v/>
      </c>
      <c r="P51" s="12" t="str">
        <f>IF('Control Sample Data'!D50="","",IF(SUM('Control Sample Data'!D$3:D$98)&gt;10,IF(AND(ISNUMBER('Control Sample Data'!D50),'Control Sample Data'!D50&lt;35,'Control Sample Data'!D50&gt;0),'Control Sample Data'!D50,35),""))</f>
        <v/>
      </c>
      <c r="Q51" s="12" t="str">
        <f>IF('Control Sample Data'!E50="","",IF(SUM('Control Sample Data'!E$3:E$98)&gt;10,IF(AND(ISNUMBER('Control Sample Data'!E50),'Control Sample Data'!E50&lt;35,'Control Sample Data'!E50&gt;0),'Control Sample Data'!E50,35),""))</f>
        <v/>
      </c>
      <c r="R51" s="12" t="str">
        <f>IF('Control Sample Data'!F50="","",IF(SUM('Control Sample Data'!F$3:F$98)&gt;10,IF(AND(ISNUMBER('Control Sample Data'!F50),'Control Sample Data'!F50&lt;35,'Control Sample Data'!F50&gt;0),'Control Sample Data'!F50,35),""))</f>
        <v/>
      </c>
      <c r="S51" s="12" t="str">
        <f>IF('Control Sample Data'!G50="","",IF(SUM('Control Sample Data'!G$3:G$98)&gt;10,IF(AND(ISNUMBER('Control Sample Data'!G50),'Control Sample Data'!G50&lt;35,'Control Sample Data'!G50&gt;0),'Control Sample Data'!G50,35),""))</f>
        <v/>
      </c>
      <c r="T51" s="12" t="str">
        <f>IF('Control Sample Data'!H50="","",IF(SUM('Control Sample Data'!H$3:H$98)&gt;10,IF(AND(ISNUMBER('Control Sample Data'!H50),'Control Sample Data'!H50&lt;35,'Control Sample Data'!H50&gt;0),'Control Sample Data'!H50,35),""))</f>
        <v/>
      </c>
      <c r="U51" s="12" t="str">
        <f>IF('Control Sample Data'!I50="","",IF(SUM('Control Sample Data'!I$3:I$98)&gt;10,IF(AND(ISNUMBER('Control Sample Data'!I50),'Control Sample Data'!I50&lt;35,'Control Sample Data'!I50&gt;0),'Control Sample Data'!I50,35),""))</f>
        <v/>
      </c>
      <c r="V51" s="12" t="str">
        <f>IF('Control Sample Data'!J50="","",IF(SUM('Control Sample Data'!J$3:J$98)&gt;10,IF(AND(ISNUMBER('Control Sample Data'!J50),'Control Sample Data'!J50&lt;35,'Control Sample Data'!J50&gt;0),'Control Sample Data'!J50,35),""))</f>
        <v/>
      </c>
      <c r="W51" s="12" t="str">
        <f>IF('Control Sample Data'!K50="","",IF(SUM('Control Sample Data'!K$3:K$98)&gt;10,IF(AND(ISNUMBER('Control Sample Data'!K50),'Control Sample Data'!K50&lt;35,'Control Sample Data'!K50&gt;0),'Control Sample Data'!K50,35),""))</f>
        <v/>
      </c>
      <c r="X51" s="12" t="str">
        <f>IF('Control Sample Data'!L50="","",IF(SUM('Control Sample Data'!L$3:L$98)&gt;10,IF(AND(ISNUMBER('Control Sample Data'!L50),'Control Sample Data'!L50&lt;35,'Control Sample Data'!L50&gt;0),'Control Sample Data'!L50,35),""))</f>
        <v/>
      </c>
      <c r="AS51" s="11" t="str">
        <f t="shared" si="21"/>
        <v>NM_000875</v>
      </c>
      <c r="AT51" s="44" t="s">
        <v>195</v>
      </c>
      <c r="AU51" s="12" t="str">
        <f t="shared" si="48"/>
        <v/>
      </c>
      <c r="AV51" s="12" t="str">
        <f t="shared" si="49"/>
        <v/>
      </c>
      <c r="AW51" s="12" t="str">
        <f t="shared" si="50"/>
        <v/>
      </c>
      <c r="AX51" s="12" t="str">
        <f t="shared" si="51"/>
        <v/>
      </c>
      <c r="AY51" s="12" t="str">
        <f t="shared" si="52"/>
        <v/>
      </c>
      <c r="AZ51" s="12" t="str">
        <f t="shared" si="53"/>
        <v/>
      </c>
      <c r="BA51" s="12" t="str">
        <f t="shared" si="54"/>
        <v/>
      </c>
      <c r="BB51" s="12" t="str">
        <f t="shared" si="55"/>
        <v/>
      </c>
      <c r="BC51" s="12" t="str">
        <f t="shared" si="56"/>
        <v/>
      </c>
      <c r="BD51" s="12" t="str">
        <f t="shared" si="57"/>
        <v/>
      </c>
      <c r="BE51" s="12" t="str">
        <f t="shared" si="58"/>
        <v/>
      </c>
      <c r="BF51" s="12" t="str">
        <f t="shared" si="59"/>
        <v/>
      </c>
      <c r="BG51" s="12" t="str">
        <f t="shared" si="60"/>
        <v/>
      </c>
      <c r="BH51" s="12" t="str">
        <f t="shared" si="61"/>
        <v/>
      </c>
      <c r="BI51" s="12" t="str">
        <f t="shared" si="62"/>
        <v/>
      </c>
      <c r="BJ51" s="12" t="str">
        <f t="shared" si="63"/>
        <v/>
      </c>
      <c r="BK51" s="12" t="str">
        <f t="shared" si="64"/>
        <v/>
      </c>
      <c r="BL51" s="12" t="str">
        <f t="shared" si="65"/>
        <v/>
      </c>
      <c r="BM51" s="12" t="str">
        <f t="shared" si="66"/>
        <v/>
      </c>
      <c r="BN51" s="12" t="str">
        <f t="shared" si="67"/>
        <v/>
      </c>
      <c r="BO51" s="46" t="str">
        <f t="shared" si="68"/>
        <v>N/A</v>
      </c>
      <c r="BP51" s="46" t="str">
        <f t="shared" si="69"/>
        <v>N/A</v>
      </c>
      <c r="BQ51" s="43" t="str">
        <f t="shared" si="25"/>
        <v>NM_000875</v>
      </c>
      <c r="BR51" s="44" t="s">
        <v>447</v>
      </c>
      <c r="BS51" s="47" t="str">
        <f t="shared" si="26"/>
        <v/>
      </c>
      <c r="BT51" s="47" t="str">
        <f t="shared" si="27"/>
        <v/>
      </c>
      <c r="BU51" s="47" t="str">
        <f t="shared" si="28"/>
        <v/>
      </c>
      <c r="BV51" s="47" t="str">
        <f t="shared" si="29"/>
        <v/>
      </c>
      <c r="BW51" s="47" t="str">
        <f t="shared" si="30"/>
        <v/>
      </c>
      <c r="BX51" s="47" t="str">
        <f t="shared" si="31"/>
        <v/>
      </c>
      <c r="BY51" s="47" t="str">
        <f t="shared" si="32"/>
        <v/>
      </c>
      <c r="BZ51" s="47" t="str">
        <f t="shared" si="33"/>
        <v/>
      </c>
      <c r="CA51" s="47" t="str">
        <f t="shared" si="34"/>
        <v/>
      </c>
      <c r="CB51" s="47" t="str">
        <f t="shared" si="35"/>
        <v/>
      </c>
      <c r="CC51" s="47" t="str">
        <f t="shared" si="36"/>
        <v/>
      </c>
      <c r="CD51" s="47" t="str">
        <f t="shared" si="37"/>
        <v/>
      </c>
      <c r="CE51" s="47" t="str">
        <f t="shared" si="38"/>
        <v/>
      </c>
      <c r="CF51" s="47" t="str">
        <f t="shared" si="39"/>
        <v/>
      </c>
      <c r="CG51" s="47" t="str">
        <f t="shared" si="40"/>
        <v/>
      </c>
      <c r="CH51" s="47" t="str">
        <f t="shared" si="41"/>
        <v/>
      </c>
      <c r="CI51" s="47" t="str">
        <f t="shared" si="42"/>
        <v/>
      </c>
      <c r="CJ51" s="47" t="str">
        <f t="shared" si="43"/>
        <v/>
      </c>
      <c r="CK51" s="47" t="str">
        <f t="shared" si="44"/>
        <v/>
      </c>
      <c r="CL51" s="47" t="str">
        <f t="shared" si="45"/>
        <v/>
      </c>
    </row>
    <row r="52" spans="1:90" ht="12.75">
      <c r="A52" s="11" t="str">
        <f>'Gene Table'!C51</f>
        <v>NM_005534</v>
      </c>
      <c r="B52" s="11" t="s">
        <v>199</v>
      </c>
      <c r="C52" s="12" t="str">
        <f>IF('Test Sample Data'!C51="","",IF(SUM('Test Sample Data'!C$3:C$98)&gt;10,IF(AND(ISNUMBER('Test Sample Data'!C51),'Test Sample Data'!C51&lt;35,'Test Sample Data'!C51&gt;0),'Test Sample Data'!C51,35),""))</f>
        <v/>
      </c>
      <c r="D52" s="12" t="str">
        <f>IF('Test Sample Data'!D51="","",IF(SUM('Test Sample Data'!D$3:D$98)&gt;10,IF(AND(ISNUMBER('Test Sample Data'!D51),'Test Sample Data'!D51&lt;35,'Test Sample Data'!D51&gt;0),'Test Sample Data'!D51,35),""))</f>
        <v/>
      </c>
      <c r="E52" s="12" t="str">
        <f>IF('Test Sample Data'!E51="","",IF(SUM('Test Sample Data'!E$3:E$98)&gt;10,IF(AND(ISNUMBER('Test Sample Data'!E51),'Test Sample Data'!E51&lt;35,'Test Sample Data'!E51&gt;0),'Test Sample Data'!E51,35),""))</f>
        <v/>
      </c>
      <c r="F52" s="12" t="str">
        <f>IF('Test Sample Data'!F51="","",IF(SUM('Test Sample Data'!F$3:F$98)&gt;10,IF(AND(ISNUMBER('Test Sample Data'!F51),'Test Sample Data'!F51&lt;35,'Test Sample Data'!F51&gt;0),'Test Sample Data'!F51,35),""))</f>
        <v/>
      </c>
      <c r="G52" s="12" t="str">
        <f>IF('Test Sample Data'!G51="","",IF(SUM('Test Sample Data'!G$3:G$98)&gt;10,IF(AND(ISNUMBER('Test Sample Data'!G51),'Test Sample Data'!G51&lt;35,'Test Sample Data'!G51&gt;0),'Test Sample Data'!G51,35),""))</f>
        <v/>
      </c>
      <c r="H52" s="12" t="str">
        <f>IF('Test Sample Data'!H51="","",IF(SUM('Test Sample Data'!H$3:H$98)&gt;10,IF(AND(ISNUMBER('Test Sample Data'!H51),'Test Sample Data'!H51&lt;35,'Test Sample Data'!H51&gt;0),'Test Sample Data'!H51,35),""))</f>
        <v/>
      </c>
      <c r="I52" s="12" t="str">
        <f>IF('Test Sample Data'!I51="","",IF(SUM('Test Sample Data'!I$3:I$98)&gt;10,IF(AND(ISNUMBER('Test Sample Data'!I51),'Test Sample Data'!I51&lt;35,'Test Sample Data'!I51&gt;0),'Test Sample Data'!I51,35),""))</f>
        <v/>
      </c>
      <c r="J52" s="12" t="str">
        <f>IF('Test Sample Data'!J51="","",IF(SUM('Test Sample Data'!J$3:J$98)&gt;10,IF(AND(ISNUMBER('Test Sample Data'!J51),'Test Sample Data'!J51&lt;35,'Test Sample Data'!J51&gt;0),'Test Sample Data'!J51,35),""))</f>
        <v/>
      </c>
      <c r="K52" s="12" t="str">
        <f>IF('Test Sample Data'!K51="","",IF(SUM('Test Sample Data'!K$3:K$98)&gt;10,IF(AND(ISNUMBER('Test Sample Data'!K51),'Test Sample Data'!K51&lt;35,'Test Sample Data'!K51&gt;0),'Test Sample Data'!K51,35),""))</f>
        <v/>
      </c>
      <c r="L52" s="12" t="str">
        <f>IF('Test Sample Data'!L51="","",IF(SUM('Test Sample Data'!L$3:L$98)&gt;10,IF(AND(ISNUMBER('Test Sample Data'!L51),'Test Sample Data'!L51&lt;35,'Test Sample Data'!L51&gt;0),'Test Sample Data'!L51,35),""))</f>
        <v/>
      </c>
      <c r="M52" s="12" t="str">
        <f>'Gene Table'!C51</f>
        <v>NM_005534</v>
      </c>
      <c r="N52" s="12" t="s">
        <v>199</v>
      </c>
      <c r="O52" s="12" t="str">
        <f>IF('Control Sample Data'!C51="","",IF(SUM('Control Sample Data'!C$3:C$98)&gt;10,IF(AND(ISNUMBER('Control Sample Data'!C51),'Control Sample Data'!C51&lt;35,'Control Sample Data'!C51&gt;0),'Control Sample Data'!C51,35),""))</f>
        <v/>
      </c>
      <c r="P52" s="12" t="str">
        <f>IF('Control Sample Data'!D51="","",IF(SUM('Control Sample Data'!D$3:D$98)&gt;10,IF(AND(ISNUMBER('Control Sample Data'!D51),'Control Sample Data'!D51&lt;35,'Control Sample Data'!D51&gt;0),'Control Sample Data'!D51,35),""))</f>
        <v/>
      </c>
      <c r="Q52" s="12" t="str">
        <f>IF('Control Sample Data'!E51="","",IF(SUM('Control Sample Data'!E$3:E$98)&gt;10,IF(AND(ISNUMBER('Control Sample Data'!E51),'Control Sample Data'!E51&lt;35,'Control Sample Data'!E51&gt;0),'Control Sample Data'!E51,35),""))</f>
        <v/>
      </c>
      <c r="R52" s="12" t="str">
        <f>IF('Control Sample Data'!F51="","",IF(SUM('Control Sample Data'!F$3:F$98)&gt;10,IF(AND(ISNUMBER('Control Sample Data'!F51),'Control Sample Data'!F51&lt;35,'Control Sample Data'!F51&gt;0),'Control Sample Data'!F51,35),""))</f>
        <v/>
      </c>
      <c r="S52" s="12" t="str">
        <f>IF('Control Sample Data'!G51="","",IF(SUM('Control Sample Data'!G$3:G$98)&gt;10,IF(AND(ISNUMBER('Control Sample Data'!G51),'Control Sample Data'!G51&lt;35,'Control Sample Data'!G51&gt;0),'Control Sample Data'!G51,35),""))</f>
        <v/>
      </c>
      <c r="T52" s="12" t="str">
        <f>IF('Control Sample Data'!H51="","",IF(SUM('Control Sample Data'!H$3:H$98)&gt;10,IF(AND(ISNUMBER('Control Sample Data'!H51),'Control Sample Data'!H51&lt;35,'Control Sample Data'!H51&gt;0),'Control Sample Data'!H51,35),""))</f>
        <v/>
      </c>
      <c r="U52" s="12" t="str">
        <f>IF('Control Sample Data'!I51="","",IF(SUM('Control Sample Data'!I$3:I$98)&gt;10,IF(AND(ISNUMBER('Control Sample Data'!I51),'Control Sample Data'!I51&lt;35,'Control Sample Data'!I51&gt;0),'Control Sample Data'!I51,35),""))</f>
        <v/>
      </c>
      <c r="V52" s="12" t="str">
        <f>IF('Control Sample Data'!J51="","",IF(SUM('Control Sample Data'!J$3:J$98)&gt;10,IF(AND(ISNUMBER('Control Sample Data'!J51),'Control Sample Data'!J51&lt;35,'Control Sample Data'!J51&gt;0),'Control Sample Data'!J51,35),""))</f>
        <v/>
      </c>
      <c r="W52" s="12" t="str">
        <f>IF('Control Sample Data'!K51="","",IF(SUM('Control Sample Data'!K$3:K$98)&gt;10,IF(AND(ISNUMBER('Control Sample Data'!K51),'Control Sample Data'!K51&lt;35,'Control Sample Data'!K51&gt;0),'Control Sample Data'!K51,35),""))</f>
        <v/>
      </c>
      <c r="X52" s="12" t="str">
        <f>IF('Control Sample Data'!L51="","",IF(SUM('Control Sample Data'!L$3:L$98)&gt;10,IF(AND(ISNUMBER('Control Sample Data'!L51),'Control Sample Data'!L51&lt;35,'Control Sample Data'!L51&gt;0),'Control Sample Data'!L51,35),""))</f>
        <v/>
      </c>
      <c r="AS52" s="11" t="str">
        <f t="shared" si="21"/>
        <v>NM_005534</v>
      </c>
      <c r="AT52" s="44" t="s">
        <v>199</v>
      </c>
      <c r="AU52" s="12" t="str">
        <f t="shared" si="48"/>
        <v/>
      </c>
      <c r="AV52" s="12" t="str">
        <f t="shared" si="49"/>
        <v/>
      </c>
      <c r="AW52" s="12" t="str">
        <f t="shared" si="50"/>
        <v/>
      </c>
      <c r="AX52" s="12" t="str">
        <f t="shared" si="51"/>
        <v/>
      </c>
      <c r="AY52" s="12" t="str">
        <f t="shared" si="52"/>
        <v/>
      </c>
      <c r="AZ52" s="12" t="str">
        <f t="shared" si="53"/>
        <v/>
      </c>
      <c r="BA52" s="12" t="str">
        <f t="shared" si="54"/>
        <v/>
      </c>
      <c r="BB52" s="12" t="str">
        <f t="shared" si="55"/>
        <v/>
      </c>
      <c r="BC52" s="12" t="str">
        <f t="shared" si="56"/>
        <v/>
      </c>
      <c r="BD52" s="12" t="str">
        <f t="shared" si="57"/>
        <v/>
      </c>
      <c r="BE52" s="12" t="str">
        <f t="shared" si="58"/>
        <v/>
      </c>
      <c r="BF52" s="12" t="str">
        <f t="shared" si="59"/>
        <v/>
      </c>
      <c r="BG52" s="12" t="str">
        <f t="shared" si="60"/>
        <v/>
      </c>
      <c r="BH52" s="12" t="str">
        <f t="shared" si="61"/>
        <v/>
      </c>
      <c r="BI52" s="12" t="str">
        <f t="shared" si="62"/>
        <v/>
      </c>
      <c r="BJ52" s="12" t="str">
        <f t="shared" si="63"/>
        <v/>
      </c>
      <c r="BK52" s="12" t="str">
        <f t="shared" si="64"/>
        <v/>
      </c>
      <c r="BL52" s="12" t="str">
        <f t="shared" si="65"/>
        <v/>
      </c>
      <c r="BM52" s="12" t="str">
        <f t="shared" si="66"/>
        <v/>
      </c>
      <c r="BN52" s="12" t="str">
        <f t="shared" si="67"/>
        <v/>
      </c>
      <c r="BO52" s="46" t="str">
        <f t="shared" si="68"/>
        <v>N/A</v>
      </c>
      <c r="BP52" s="46" t="str">
        <f t="shared" si="69"/>
        <v>N/A</v>
      </c>
      <c r="BQ52" s="43" t="str">
        <f t="shared" si="25"/>
        <v>NM_005534</v>
      </c>
      <c r="BR52" s="44" t="s">
        <v>448</v>
      </c>
      <c r="BS52" s="47" t="str">
        <f t="shared" si="26"/>
        <v/>
      </c>
      <c r="BT52" s="47" t="str">
        <f t="shared" si="27"/>
        <v/>
      </c>
      <c r="BU52" s="47" t="str">
        <f t="shared" si="28"/>
        <v/>
      </c>
      <c r="BV52" s="47" t="str">
        <f t="shared" si="29"/>
        <v/>
      </c>
      <c r="BW52" s="47" t="str">
        <f t="shared" si="30"/>
        <v/>
      </c>
      <c r="BX52" s="47" t="str">
        <f t="shared" si="31"/>
        <v/>
      </c>
      <c r="BY52" s="47" t="str">
        <f t="shared" si="32"/>
        <v/>
      </c>
      <c r="BZ52" s="47" t="str">
        <f t="shared" si="33"/>
        <v/>
      </c>
      <c r="CA52" s="47" t="str">
        <f t="shared" si="34"/>
        <v/>
      </c>
      <c r="CB52" s="47" t="str">
        <f t="shared" si="35"/>
        <v/>
      </c>
      <c r="CC52" s="47" t="str">
        <f t="shared" si="36"/>
        <v/>
      </c>
      <c r="CD52" s="47" t="str">
        <f t="shared" si="37"/>
        <v/>
      </c>
      <c r="CE52" s="47" t="str">
        <f t="shared" si="38"/>
        <v/>
      </c>
      <c r="CF52" s="47" t="str">
        <f t="shared" si="39"/>
        <v/>
      </c>
      <c r="CG52" s="47" t="str">
        <f t="shared" si="40"/>
        <v/>
      </c>
      <c r="CH52" s="47" t="str">
        <f t="shared" si="41"/>
        <v/>
      </c>
      <c r="CI52" s="47" t="str">
        <f t="shared" si="42"/>
        <v/>
      </c>
      <c r="CJ52" s="47" t="str">
        <f t="shared" si="43"/>
        <v/>
      </c>
      <c r="CK52" s="47" t="str">
        <f t="shared" si="44"/>
        <v/>
      </c>
      <c r="CL52" s="47" t="str">
        <f t="shared" si="45"/>
        <v/>
      </c>
    </row>
    <row r="53" spans="1:90" ht="12.75">
      <c r="A53" s="11" t="str">
        <f>'Gene Table'!C52</f>
        <v>NM_000410</v>
      </c>
      <c r="B53" s="11" t="s">
        <v>203</v>
      </c>
      <c r="C53" s="12" t="str">
        <f>IF('Test Sample Data'!C52="","",IF(SUM('Test Sample Data'!C$3:C$98)&gt;10,IF(AND(ISNUMBER('Test Sample Data'!C52),'Test Sample Data'!C52&lt;35,'Test Sample Data'!C52&gt;0),'Test Sample Data'!C52,35),""))</f>
        <v/>
      </c>
      <c r="D53" s="12" t="str">
        <f>IF('Test Sample Data'!D52="","",IF(SUM('Test Sample Data'!D$3:D$98)&gt;10,IF(AND(ISNUMBER('Test Sample Data'!D52),'Test Sample Data'!D52&lt;35,'Test Sample Data'!D52&gt;0),'Test Sample Data'!D52,35),""))</f>
        <v/>
      </c>
      <c r="E53" s="12" t="str">
        <f>IF('Test Sample Data'!E52="","",IF(SUM('Test Sample Data'!E$3:E$98)&gt;10,IF(AND(ISNUMBER('Test Sample Data'!E52),'Test Sample Data'!E52&lt;35,'Test Sample Data'!E52&gt;0),'Test Sample Data'!E52,35),""))</f>
        <v/>
      </c>
      <c r="F53" s="12" t="str">
        <f>IF('Test Sample Data'!F52="","",IF(SUM('Test Sample Data'!F$3:F$98)&gt;10,IF(AND(ISNUMBER('Test Sample Data'!F52),'Test Sample Data'!F52&lt;35,'Test Sample Data'!F52&gt;0),'Test Sample Data'!F52,35),""))</f>
        <v/>
      </c>
      <c r="G53" s="12" t="str">
        <f>IF('Test Sample Data'!G52="","",IF(SUM('Test Sample Data'!G$3:G$98)&gt;10,IF(AND(ISNUMBER('Test Sample Data'!G52),'Test Sample Data'!G52&lt;35,'Test Sample Data'!G52&gt;0),'Test Sample Data'!G52,35),""))</f>
        <v/>
      </c>
      <c r="H53" s="12" t="str">
        <f>IF('Test Sample Data'!H52="","",IF(SUM('Test Sample Data'!H$3:H$98)&gt;10,IF(AND(ISNUMBER('Test Sample Data'!H52),'Test Sample Data'!H52&lt;35,'Test Sample Data'!H52&gt;0),'Test Sample Data'!H52,35),""))</f>
        <v/>
      </c>
      <c r="I53" s="12" t="str">
        <f>IF('Test Sample Data'!I52="","",IF(SUM('Test Sample Data'!I$3:I$98)&gt;10,IF(AND(ISNUMBER('Test Sample Data'!I52),'Test Sample Data'!I52&lt;35,'Test Sample Data'!I52&gt;0),'Test Sample Data'!I52,35),""))</f>
        <v/>
      </c>
      <c r="J53" s="12" t="str">
        <f>IF('Test Sample Data'!J52="","",IF(SUM('Test Sample Data'!J$3:J$98)&gt;10,IF(AND(ISNUMBER('Test Sample Data'!J52),'Test Sample Data'!J52&lt;35,'Test Sample Data'!J52&gt;0),'Test Sample Data'!J52,35),""))</f>
        <v/>
      </c>
      <c r="K53" s="12" t="str">
        <f>IF('Test Sample Data'!K52="","",IF(SUM('Test Sample Data'!K$3:K$98)&gt;10,IF(AND(ISNUMBER('Test Sample Data'!K52),'Test Sample Data'!K52&lt;35,'Test Sample Data'!K52&gt;0),'Test Sample Data'!K52,35),""))</f>
        <v/>
      </c>
      <c r="L53" s="12" t="str">
        <f>IF('Test Sample Data'!L52="","",IF(SUM('Test Sample Data'!L$3:L$98)&gt;10,IF(AND(ISNUMBER('Test Sample Data'!L52),'Test Sample Data'!L52&lt;35,'Test Sample Data'!L52&gt;0),'Test Sample Data'!L52,35),""))</f>
        <v/>
      </c>
      <c r="M53" s="12" t="str">
        <f>'Gene Table'!C52</f>
        <v>NM_000410</v>
      </c>
      <c r="N53" s="12" t="s">
        <v>203</v>
      </c>
      <c r="O53" s="12" t="str">
        <f>IF('Control Sample Data'!C52="","",IF(SUM('Control Sample Data'!C$3:C$98)&gt;10,IF(AND(ISNUMBER('Control Sample Data'!C52),'Control Sample Data'!C52&lt;35,'Control Sample Data'!C52&gt;0),'Control Sample Data'!C52,35),""))</f>
        <v/>
      </c>
      <c r="P53" s="12" t="str">
        <f>IF('Control Sample Data'!D52="","",IF(SUM('Control Sample Data'!D$3:D$98)&gt;10,IF(AND(ISNUMBER('Control Sample Data'!D52),'Control Sample Data'!D52&lt;35,'Control Sample Data'!D52&gt;0),'Control Sample Data'!D52,35),""))</f>
        <v/>
      </c>
      <c r="Q53" s="12" t="str">
        <f>IF('Control Sample Data'!E52="","",IF(SUM('Control Sample Data'!E$3:E$98)&gt;10,IF(AND(ISNUMBER('Control Sample Data'!E52),'Control Sample Data'!E52&lt;35,'Control Sample Data'!E52&gt;0),'Control Sample Data'!E52,35),""))</f>
        <v/>
      </c>
      <c r="R53" s="12" t="str">
        <f>IF('Control Sample Data'!F52="","",IF(SUM('Control Sample Data'!F$3:F$98)&gt;10,IF(AND(ISNUMBER('Control Sample Data'!F52),'Control Sample Data'!F52&lt;35,'Control Sample Data'!F52&gt;0),'Control Sample Data'!F52,35),""))</f>
        <v/>
      </c>
      <c r="S53" s="12" t="str">
        <f>IF('Control Sample Data'!G52="","",IF(SUM('Control Sample Data'!G$3:G$98)&gt;10,IF(AND(ISNUMBER('Control Sample Data'!G52),'Control Sample Data'!G52&lt;35,'Control Sample Data'!G52&gt;0),'Control Sample Data'!G52,35),""))</f>
        <v/>
      </c>
      <c r="T53" s="12" t="str">
        <f>IF('Control Sample Data'!H52="","",IF(SUM('Control Sample Data'!H$3:H$98)&gt;10,IF(AND(ISNUMBER('Control Sample Data'!H52),'Control Sample Data'!H52&lt;35,'Control Sample Data'!H52&gt;0),'Control Sample Data'!H52,35),""))</f>
        <v/>
      </c>
      <c r="U53" s="12" t="str">
        <f>IF('Control Sample Data'!I52="","",IF(SUM('Control Sample Data'!I$3:I$98)&gt;10,IF(AND(ISNUMBER('Control Sample Data'!I52),'Control Sample Data'!I52&lt;35,'Control Sample Data'!I52&gt;0),'Control Sample Data'!I52,35),""))</f>
        <v/>
      </c>
      <c r="V53" s="12" t="str">
        <f>IF('Control Sample Data'!J52="","",IF(SUM('Control Sample Data'!J$3:J$98)&gt;10,IF(AND(ISNUMBER('Control Sample Data'!J52),'Control Sample Data'!J52&lt;35,'Control Sample Data'!J52&gt;0),'Control Sample Data'!J52,35),""))</f>
        <v/>
      </c>
      <c r="W53" s="12" t="str">
        <f>IF('Control Sample Data'!K52="","",IF(SUM('Control Sample Data'!K$3:K$98)&gt;10,IF(AND(ISNUMBER('Control Sample Data'!K52),'Control Sample Data'!K52&lt;35,'Control Sample Data'!K52&gt;0),'Control Sample Data'!K52,35),""))</f>
        <v/>
      </c>
      <c r="X53" s="12" t="str">
        <f>IF('Control Sample Data'!L52="","",IF(SUM('Control Sample Data'!L$3:L$98)&gt;10,IF(AND(ISNUMBER('Control Sample Data'!L52),'Control Sample Data'!L52&lt;35,'Control Sample Data'!L52&gt;0),'Control Sample Data'!L52,35),""))</f>
        <v/>
      </c>
      <c r="AS53" s="11" t="str">
        <f t="shared" si="21"/>
        <v>NM_000410</v>
      </c>
      <c r="AT53" s="44" t="s">
        <v>203</v>
      </c>
      <c r="AU53" s="12" t="str">
        <f t="shared" si="48"/>
        <v/>
      </c>
      <c r="AV53" s="12" t="str">
        <f t="shared" si="49"/>
        <v/>
      </c>
      <c r="AW53" s="12" t="str">
        <f t="shared" si="50"/>
        <v/>
      </c>
      <c r="AX53" s="12" t="str">
        <f t="shared" si="51"/>
        <v/>
      </c>
      <c r="AY53" s="12" t="str">
        <f t="shared" si="52"/>
        <v/>
      </c>
      <c r="AZ53" s="12" t="str">
        <f t="shared" si="53"/>
        <v/>
      </c>
      <c r="BA53" s="12" t="str">
        <f t="shared" si="54"/>
        <v/>
      </c>
      <c r="BB53" s="12" t="str">
        <f t="shared" si="55"/>
        <v/>
      </c>
      <c r="BC53" s="12" t="str">
        <f t="shared" si="56"/>
        <v/>
      </c>
      <c r="BD53" s="12" t="str">
        <f t="shared" si="57"/>
        <v/>
      </c>
      <c r="BE53" s="12" t="str">
        <f t="shared" si="58"/>
        <v/>
      </c>
      <c r="BF53" s="12" t="str">
        <f t="shared" si="59"/>
        <v/>
      </c>
      <c r="BG53" s="12" t="str">
        <f t="shared" si="60"/>
        <v/>
      </c>
      <c r="BH53" s="12" t="str">
        <f t="shared" si="61"/>
        <v/>
      </c>
      <c r="BI53" s="12" t="str">
        <f t="shared" si="62"/>
        <v/>
      </c>
      <c r="BJ53" s="12" t="str">
        <f t="shared" si="63"/>
        <v/>
      </c>
      <c r="BK53" s="12" t="str">
        <f t="shared" si="64"/>
        <v/>
      </c>
      <c r="BL53" s="12" t="str">
        <f t="shared" si="65"/>
        <v/>
      </c>
      <c r="BM53" s="12" t="str">
        <f t="shared" si="66"/>
        <v/>
      </c>
      <c r="BN53" s="12" t="str">
        <f t="shared" si="67"/>
        <v/>
      </c>
      <c r="BO53" s="46" t="str">
        <f t="shared" si="68"/>
        <v>N/A</v>
      </c>
      <c r="BP53" s="46" t="str">
        <f t="shared" si="69"/>
        <v>N/A</v>
      </c>
      <c r="BQ53" s="43" t="str">
        <f t="shared" si="25"/>
        <v>NM_000410</v>
      </c>
      <c r="BR53" s="44" t="s">
        <v>449</v>
      </c>
      <c r="BS53" s="47" t="str">
        <f t="shared" si="26"/>
        <v/>
      </c>
      <c r="BT53" s="47" t="str">
        <f t="shared" si="27"/>
        <v/>
      </c>
      <c r="BU53" s="47" t="str">
        <f t="shared" si="28"/>
        <v/>
      </c>
      <c r="BV53" s="47" t="str">
        <f t="shared" si="29"/>
        <v/>
      </c>
      <c r="BW53" s="47" t="str">
        <f t="shared" si="30"/>
        <v/>
      </c>
      <c r="BX53" s="47" t="str">
        <f t="shared" si="31"/>
        <v/>
      </c>
      <c r="BY53" s="47" t="str">
        <f t="shared" si="32"/>
        <v/>
      </c>
      <c r="BZ53" s="47" t="str">
        <f t="shared" si="33"/>
        <v/>
      </c>
      <c r="CA53" s="47" t="str">
        <f t="shared" si="34"/>
        <v/>
      </c>
      <c r="CB53" s="47" t="str">
        <f t="shared" si="35"/>
        <v/>
      </c>
      <c r="CC53" s="47" t="str">
        <f t="shared" si="36"/>
        <v/>
      </c>
      <c r="CD53" s="47" t="str">
        <f t="shared" si="37"/>
        <v/>
      </c>
      <c r="CE53" s="47" t="str">
        <f t="shared" si="38"/>
        <v/>
      </c>
      <c r="CF53" s="47" t="str">
        <f t="shared" si="39"/>
        <v/>
      </c>
      <c r="CG53" s="47" t="str">
        <f t="shared" si="40"/>
        <v/>
      </c>
      <c r="CH53" s="47" t="str">
        <f t="shared" si="41"/>
        <v/>
      </c>
      <c r="CI53" s="47" t="str">
        <f t="shared" si="42"/>
        <v/>
      </c>
      <c r="CJ53" s="47" t="str">
        <f t="shared" si="43"/>
        <v/>
      </c>
      <c r="CK53" s="47" t="str">
        <f t="shared" si="44"/>
        <v/>
      </c>
      <c r="CL53" s="47" t="str">
        <f t="shared" si="45"/>
        <v/>
      </c>
    </row>
    <row r="54" spans="1:90" ht="12.75">
      <c r="A54" s="11" t="str">
        <f>'Gene Table'!C53</f>
        <v>NM_000515</v>
      </c>
      <c r="B54" s="11" t="s">
        <v>207</v>
      </c>
      <c r="C54" s="12" t="str">
        <f>IF('Test Sample Data'!C53="","",IF(SUM('Test Sample Data'!C$3:C$98)&gt;10,IF(AND(ISNUMBER('Test Sample Data'!C53),'Test Sample Data'!C53&lt;35,'Test Sample Data'!C53&gt;0),'Test Sample Data'!C53,35),""))</f>
        <v/>
      </c>
      <c r="D54" s="12" t="str">
        <f>IF('Test Sample Data'!D53="","",IF(SUM('Test Sample Data'!D$3:D$98)&gt;10,IF(AND(ISNUMBER('Test Sample Data'!D53),'Test Sample Data'!D53&lt;35,'Test Sample Data'!D53&gt;0),'Test Sample Data'!D53,35),""))</f>
        <v/>
      </c>
      <c r="E54" s="12" t="str">
        <f>IF('Test Sample Data'!E53="","",IF(SUM('Test Sample Data'!E$3:E$98)&gt;10,IF(AND(ISNUMBER('Test Sample Data'!E53),'Test Sample Data'!E53&lt;35,'Test Sample Data'!E53&gt;0),'Test Sample Data'!E53,35),""))</f>
        <v/>
      </c>
      <c r="F54" s="12" t="str">
        <f>IF('Test Sample Data'!F53="","",IF(SUM('Test Sample Data'!F$3:F$98)&gt;10,IF(AND(ISNUMBER('Test Sample Data'!F53),'Test Sample Data'!F53&lt;35,'Test Sample Data'!F53&gt;0),'Test Sample Data'!F53,35),""))</f>
        <v/>
      </c>
      <c r="G54" s="12" t="str">
        <f>IF('Test Sample Data'!G53="","",IF(SUM('Test Sample Data'!G$3:G$98)&gt;10,IF(AND(ISNUMBER('Test Sample Data'!G53),'Test Sample Data'!G53&lt;35,'Test Sample Data'!G53&gt;0),'Test Sample Data'!G53,35),""))</f>
        <v/>
      </c>
      <c r="H54" s="12" t="str">
        <f>IF('Test Sample Data'!H53="","",IF(SUM('Test Sample Data'!H$3:H$98)&gt;10,IF(AND(ISNUMBER('Test Sample Data'!H53),'Test Sample Data'!H53&lt;35,'Test Sample Data'!H53&gt;0),'Test Sample Data'!H53,35),""))</f>
        <v/>
      </c>
      <c r="I54" s="12" t="str">
        <f>IF('Test Sample Data'!I53="","",IF(SUM('Test Sample Data'!I$3:I$98)&gt;10,IF(AND(ISNUMBER('Test Sample Data'!I53),'Test Sample Data'!I53&lt;35,'Test Sample Data'!I53&gt;0),'Test Sample Data'!I53,35),""))</f>
        <v/>
      </c>
      <c r="J54" s="12" t="str">
        <f>IF('Test Sample Data'!J53="","",IF(SUM('Test Sample Data'!J$3:J$98)&gt;10,IF(AND(ISNUMBER('Test Sample Data'!J53),'Test Sample Data'!J53&lt;35,'Test Sample Data'!J53&gt;0),'Test Sample Data'!J53,35),""))</f>
        <v/>
      </c>
      <c r="K54" s="12" t="str">
        <f>IF('Test Sample Data'!K53="","",IF(SUM('Test Sample Data'!K$3:K$98)&gt;10,IF(AND(ISNUMBER('Test Sample Data'!K53),'Test Sample Data'!K53&lt;35,'Test Sample Data'!K53&gt;0),'Test Sample Data'!K53,35),""))</f>
        <v/>
      </c>
      <c r="L54" s="12" t="str">
        <f>IF('Test Sample Data'!L53="","",IF(SUM('Test Sample Data'!L$3:L$98)&gt;10,IF(AND(ISNUMBER('Test Sample Data'!L53),'Test Sample Data'!L53&lt;35,'Test Sample Data'!L53&gt;0),'Test Sample Data'!L53,35),""))</f>
        <v/>
      </c>
      <c r="M54" s="12" t="str">
        <f>'Gene Table'!C53</f>
        <v>NM_000515</v>
      </c>
      <c r="N54" s="12" t="s">
        <v>207</v>
      </c>
      <c r="O54" s="12" t="str">
        <f>IF('Control Sample Data'!C53="","",IF(SUM('Control Sample Data'!C$3:C$98)&gt;10,IF(AND(ISNUMBER('Control Sample Data'!C53),'Control Sample Data'!C53&lt;35,'Control Sample Data'!C53&gt;0),'Control Sample Data'!C53,35),""))</f>
        <v/>
      </c>
      <c r="P54" s="12" t="str">
        <f>IF('Control Sample Data'!D53="","",IF(SUM('Control Sample Data'!D$3:D$98)&gt;10,IF(AND(ISNUMBER('Control Sample Data'!D53),'Control Sample Data'!D53&lt;35,'Control Sample Data'!D53&gt;0),'Control Sample Data'!D53,35),""))</f>
        <v/>
      </c>
      <c r="Q54" s="12" t="str">
        <f>IF('Control Sample Data'!E53="","",IF(SUM('Control Sample Data'!E$3:E$98)&gt;10,IF(AND(ISNUMBER('Control Sample Data'!E53),'Control Sample Data'!E53&lt;35,'Control Sample Data'!E53&gt;0),'Control Sample Data'!E53,35),""))</f>
        <v/>
      </c>
      <c r="R54" s="12" t="str">
        <f>IF('Control Sample Data'!F53="","",IF(SUM('Control Sample Data'!F$3:F$98)&gt;10,IF(AND(ISNUMBER('Control Sample Data'!F53),'Control Sample Data'!F53&lt;35,'Control Sample Data'!F53&gt;0),'Control Sample Data'!F53,35),""))</f>
        <v/>
      </c>
      <c r="S54" s="12" t="str">
        <f>IF('Control Sample Data'!G53="","",IF(SUM('Control Sample Data'!G$3:G$98)&gt;10,IF(AND(ISNUMBER('Control Sample Data'!G53),'Control Sample Data'!G53&lt;35,'Control Sample Data'!G53&gt;0),'Control Sample Data'!G53,35),""))</f>
        <v/>
      </c>
      <c r="T54" s="12" t="str">
        <f>IF('Control Sample Data'!H53="","",IF(SUM('Control Sample Data'!H$3:H$98)&gt;10,IF(AND(ISNUMBER('Control Sample Data'!H53),'Control Sample Data'!H53&lt;35,'Control Sample Data'!H53&gt;0),'Control Sample Data'!H53,35),""))</f>
        <v/>
      </c>
      <c r="U54" s="12" t="str">
        <f>IF('Control Sample Data'!I53="","",IF(SUM('Control Sample Data'!I$3:I$98)&gt;10,IF(AND(ISNUMBER('Control Sample Data'!I53),'Control Sample Data'!I53&lt;35,'Control Sample Data'!I53&gt;0),'Control Sample Data'!I53,35),""))</f>
        <v/>
      </c>
      <c r="V54" s="12" t="str">
        <f>IF('Control Sample Data'!J53="","",IF(SUM('Control Sample Data'!J$3:J$98)&gt;10,IF(AND(ISNUMBER('Control Sample Data'!J53),'Control Sample Data'!J53&lt;35,'Control Sample Data'!J53&gt;0),'Control Sample Data'!J53,35),""))</f>
        <v/>
      </c>
      <c r="W54" s="12" t="str">
        <f>IF('Control Sample Data'!K53="","",IF(SUM('Control Sample Data'!K$3:K$98)&gt;10,IF(AND(ISNUMBER('Control Sample Data'!K53),'Control Sample Data'!K53&lt;35,'Control Sample Data'!K53&gt;0),'Control Sample Data'!K53,35),""))</f>
        <v/>
      </c>
      <c r="X54" s="12" t="str">
        <f>IF('Control Sample Data'!L53="","",IF(SUM('Control Sample Data'!L$3:L$98)&gt;10,IF(AND(ISNUMBER('Control Sample Data'!L53),'Control Sample Data'!L53&lt;35,'Control Sample Data'!L53&gt;0),'Control Sample Data'!L53,35),""))</f>
        <v/>
      </c>
      <c r="AS54" s="11" t="str">
        <f t="shared" si="21"/>
        <v>NM_000515</v>
      </c>
      <c r="AT54" s="44" t="s">
        <v>207</v>
      </c>
      <c r="AU54" s="12" t="str">
        <f t="shared" si="48"/>
        <v/>
      </c>
      <c r="AV54" s="12" t="str">
        <f t="shared" si="49"/>
        <v/>
      </c>
      <c r="AW54" s="12" t="str">
        <f t="shared" si="50"/>
        <v/>
      </c>
      <c r="AX54" s="12" t="str">
        <f t="shared" si="51"/>
        <v/>
      </c>
      <c r="AY54" s="12" t="str">
        <f t="shared" si="52"/>
        <v/>
      </c>
      <c r="AZ54" s="12" t="str">
        <f t="shared" si="53"/>
        <v/>
      </c>
      <c r="BA54" s="12" t="str">
        <f t="shared" si="54"/>
        <v/>
      </c>
      <c r="BB54" s="12" t="str">
        <f t="shared" si="55"/>
        <v/>
      </c>
      <c r="BC54" s="12" t="str">
        <f t="shared" si="56"/>
        <v/>
      </c>
      <c r="BD54" s="12" t="str">
        <f t="shared" si="57"/>
        <v/>
      </c>
      <c r="BE54" s="12" t="str">
        <f t="shared" si="58"/>
        <v/>
      </c>
      <c r="BF54" s="12" t="str">
        <f t="shared" si="59"/>
        <v/>
      </c>
      <c r="BG54" s="12" t="str">
        <f t="shared" si="60"/>
        <v/>
      </c>
      <c r="BH54" s="12" t="str">
        <f t="shared" si="61"/>
        <v/>
      </c>
      <c r="BI54" s="12" t="str">
        <f t="shared" si="62"/>
        <v/>
      </c>
      <c r="BJ54" s="12" t="str">
        <f t="shared" si="63"/>
        <v/>
      </c>
      <c r="BK54" s="12" t="str">
        <f t="shared" si="64"/>
        <v/>
      </c>
      <c r="BL54" s="12" t="str">
        <f t="shared" si="65"/>
        <v/>
      </c>
      <c r="BM54" s="12" t="str">
        <f t="shared" si="66"/>
        <v/>
      </c>
      <c r="BN54" s="12" t="str">
        <f t="shared" si="67"/>
        <v/>
      </c>
      <c r="BO54" s="46" t="str">
        <f t="shared" si="68"/>
        <v>N/A</v>
      </c>
      <c r="BP54" s="46" t="str">
        <f t="shared" si="69"/>
        <v>N/A</v>
      </c>
      <c r="BQ54" s="43" t="str">
        <f t="shared" si="25"/>
        <v>NM_000515</v>
      </c>
      <c r="BR54" s="44" t="s">
        <v>450</v>
      </c>
      <c r="BS54" s="47" t="str">
        <f t="shared" si="26"/>
        <v/>
      </c>
      <c r="BT54" s="47" t="str">
        <f t="shared" si="27"/>
        <v/>
      </c>
      <c r="BU54" s="47" t="str">
        <f t="shared" si="28"/>
        <v/>
      </c>
      <c r="BV54" s="47" t="str">
        <f t="shared" si="29"/>
        <v/>
      </c>
      <c r="BW54" s="47" t="str">
        <f t="shared" si="30"/>
        <v/>
      </c>
      <c r="BX54" s="47" t="str">
        <f t="shared" si="31"/>
        <v/>
      </c>
      <c r="BY54" s="47" t="str">
        <f t="shared" si="32"/>
        <v/>
      </c>
      <c r="BZ54" s="47" t="str">
        <f t="shared" si="33"/>
        <v/>
      </c>
      <c r="CA54" s="47" t="str">
        <f t="shared" si="34"/>
        <v/>
      </c>
      <c r="CB54" s="47" t="str">
        <f t="shared" si="35"/>
        <v/>
      </c>
      <c r="CC54" s="47" t="str">
        <f t="shared" si="36"/>
        <v/>
      </c>
      <c r="CD54" s="47" t="str">
        <f t="shared" si="37"/>
        <v/>
      </c>
      <c r="CE54" s="47" t="str">
        <f t="shared" si="38"/>
        <v/>
      </c>
      <c r="CF54" s="47" t="str">
        <f t="shared" si="39"/>
        <v/>
      </c>
      <c r="CG54" s="47" t="str">
        <f t="shared" si="40"/>
        <v/>
      </c>
      <c r="CH54" s="47" t="str">
        <f t="shared" si="41"/>
        <v/>
      </c>
      <c r="CI54" s="47" t="str">
        <f t="shared" si="42"/>
        <v/>
      </c>
      <c r="CJ54" s="47" t="str">
        <f t="shared" si="43"/>
        <v/>
      </c>
      <c r="CK54" s="47" t="str">
        <f t="shared" si="44"/>
        <v/>
      </c>
      <c r="CL54" s="47" t="str">
        <f t="shared" si="45"/>
        <v/>
      </c>
    </row>
    <row r="55" spans="1:90" ht="12.75">
      <c r="A55" s="11" t="str">
        <f>'Gene Table'!C54</f>
        <v>NM_012411</v>
      </c>
      <c r="B55" s="11" t="s">
        <v>211</v>
      </c>
      <c r="C55" s="12" t="str">
        <f>IF('Test Sample Data'!C54="","",IF(SUM('Test Sample Data'!C$3:C$98)&gt;10,IF(AND(ISNUMBER('Test Sample Data'!C54),'Test Sample Data'!C54&lt;35,'Test Sample Data'!C54&gt;0),'Test Sample Data'!C54,35),""))</f>
        <v/>
      </c>
      <c r="D55" s="12" t="str">
        <f>IF('Test Sample Data'!D54="","",IF(SUM('Test Sample Data'!D$3:D$98)&gt;10,IF(AND(ISNUMBER('Test Sample Data'!D54),'Test Sample Data'!D54&lt;35,'Test Sample Data'!D54&gt;0),'Test Sample Data'!D54,35),""))</f>
        <v/>
      </c>
      <c r="E55" s="12" t="str">
        <f>IF('Test Sample Data'!E54="","",IF(SUM('Test Sample Data'!E$3:E$98)&gt;10,IF(AND(ISNUMBER('Test Sample Data'!E54),'Test Sample Data'!E54&lt;35,'Test Sample Data'!E54&gt;0),'Test Sample Data'!E54,35),""))</f>
        <v/>
      </c>
      <c r="F55" s="12" t="str">
        <f>IF('Test Sample Data'!F54="","",IF(SUM('Test Sample Data'!F$3:F$98)&gt;10,IF(AND(ISNUMBER('Test Sample Data'!F54),'Test Sample Data'!F54&lt;35,'Test Sample Data'!F54&gt;0),'Test Sample Data'!F54,35),""))</f>
        <v/>
      </c>
      <c r="G55" s="12" t="str">
        <f>IF('Test Sample Data'!G54="","",IF(SUM('Test Sample Data'!G$3:G$98)&gt;10,IF(AND(ISNUMBER('Test Sample Data'!G54),'Test Sample Data'!G54&lt;35,'Test Sample Data'!G54&gt;0),'Test Sample Data'!G54,35),""))</f>
        <v/>
      </c>
      <c r="H55" s="12" t="str">
        <f>IF('Test Sample Data'!H54="","",IF(SUM('Test Sample Data'!H$3:H$98)&gt;10,IF(AND(ISNUMBER('Test Sample Data'!H54),'Test Sample Data'!H54&lt;35,'Test Sample Data'!H54&gt;0),'Test Sample Data'!H54,35),""))</f>
        <v/>
      </c>
      <c r="I55" s="12" t="str">
        <f>IF('Test Sample Data'!I54="","",IF(SUM('Test Sample Data'!I$3:I$98)&gt;10,IF(AND(ISNUMBER('Test Sample Data'!I54),'Test Sample Data'!I54&lt;35,'Test Sample Data'!I54&gt;0),'Test Sample Data'!I54,35),""))</f>
        <v/>
      </c>
      <c r="J55" s="12" t="str">
        <f>IF('Test Sample Data'!J54="","",IF(SUM('Test Sample Data'!J$3:J$98)&gt;10,IF(AND(ISNUMBER('Test Sample Data'!J54),'Test Sample Data'!J54&lt;35,'Test Sample Data'!J54&gt;0),'Test Sample Data'!J54,35),""))</f>
        <v/>
      </c>
      <c r="K55" s="12" t="str">
        <f>IF('Test Sample Data'!K54="","",IF(SUM('Test Sample Data'!K$3:K$98)&gt;10,IF(AND(ISNUMBER('Test Sample Data'!K54),'Test Sample Data'!K54&lt;35,'Test Sample Data'!K54&gt;0),'Test Sample Data'!K54,35),""))</f>
        <v/>
      </c>
      <c r="L55" s="12" t="str">
        <f>IF('Test Sample Data'!L54="","",IF(SUM('Test Sample Data'!L$3:L$98)&gt;10,IF(AND(ISNUMBER('Test Sample Data'!L54),'Test Sample Data'!L54&lt;35,'Test Sample Data'!L54&gt;0),'Test Sample Data'!L54,35),""))</f>
        <v/>
      </c>
      <c r="M55" s="12" t="str">
        <f>'Gene Table'!C54</f>
        <v>NM_012411</v>
      </c>
      <c r="N55" s="12" t="s">
        <v>211</v>
      </c>
      <c r="O55" s="12" t="str">
        <f>IF('Control Sample Data'!C54="","",IF(SUM('Control Sample Data'!C$3:C$98)&gt;10,IF(AND(ISNUMBER('Control Sample Data'!C54),'Control Sample Data'!C54&lt;35,'Control Sample Data'!C54&gt;0),'Control Sample Data'!C54,35),""))</f>
        <v/>
      </c>
      <c r="P55" s="12" t="str">
        <f>IF('Control Sample Data'!D54="","",IF(SUM('Control Sample Data'!D$3:D$98)&gt;10,IF(AND(ISNUMBER('Control Sample Data'!D54),'Control Sample Data'!D54&lt;35,'Control Sample Data'!D54&gt;0),'Control Sample Data'!D54,35),""))</f>
        <v/>
      </c>
      <c r="Q55" s="12" t="str">
        <f>IF('Control Sample Data'!E54="","",IF(SUM('Control Sample Data'!E$3:E$98)&gt;10,IF(AND(ISNUMBER('Control Sample Data'!E54),'Control Sample Data'!E54&lt;35,'Control Sample Data'!E54&gt;0),'Control Sample Data'!E54,35),""))</f>
        <v/>
      </c>
      <c r="R55" s="12" t="str">
        <f>IF('Control Sample Data'!F54="","",IF(SUM('Control Sample Data'!F$3:F$98)&gt;10,IF(AND(ISNUMBER('Control Sample Data'!F54),'Control Sample Data'!F54&lt;35,'Control Sample Data'!F54&gt;0),'Control Sample Data'!F54,35),""))</f>
        <v/>
      </c>
      <c r="S55" s="12" t="str">
        <f>IF('Control Sample Data'!G54="","",IF(SUM('Control Sample Data'!G$3:G$98)&gt;10,IF(AND(ISNUMBER('Control Sample Data'!G54),'Control Sample Data'!G54&lt;35,'Control Sample Data'!G54&gt;0),'Control Sample Data'!G54,35),""))</f>
        <v/>
      </c>
      <c r="T55" s="12" t="str">
        <f>IF('Control Sample Data'!H54="","",IF(SUM('Control Sample Data'!H$3:H$98)&gt;10,IF(AND(ISNUMBER('Control Sample Data'!H54),'Control Sample Data'!H54&lt;35,'Control Sample Data'!H54&gt;0),'Control Sample Data'!H54,35),""))</f>
        <v/>
      </c>
      <c r="U55" s="12" t="str">
        <f>IF('Control Sample Data'!I54="","",IF(SUM('Control Sample Data'!I$3:I$98)&gt;10,IF(AND(ISNUMBER('Control Sample Data'!I54),'Control Sample Data'!I54&lt;35,'Control Sample Data'!I54&gt;0),'Control Sample Data'!I54,35),""))</f>
        <v/>
      </c>
      <c r="V55" s="12" t="str">
        <f>IF('Control Sample Data'!J54="","",IF(SUM('Control Sample Data'!J$3:J$98)&gt;10,IF(AND(ISNUMBER('Control Sample Data'!J54),'Control Sample Data'!J54&lt;35,'Control Sample Data'!J54&gt;0),'Control Sample Data'!J54,35),""))</f>
        <v/>
      </c>
      <c r="W55" s="12" t="str">
        <f>IF('Control Sample Data'!K54="","",IF(SUM('Control Sample Data'!K$3:K$98)&gt;10,IF(AND(ISNUMBER('Control Sample Data'!K54),'Control Sample Data'!K54&lt;35,'Control Sample Data'!K54&gt;0),'Control Sample Data'!K54,35),""))</f>
        <v/>
      </c>
      <c r="X55" s="12" t="str">
        <f>IF('Control Sample Data'!L54="","",IF(SUM('Control Sample Data'!L$3:L$98)&gt;10,IF(AND(ISNUMBER('Control Sample Data'!L54),'Control Sample Data'!L54&lt;35,'Control Sample Data'!L54&gt;0),'Control Sample Data'!L54,35),""))</f>
        <v/>
      </c>
      <c r="AS55" s="11" t="str">
        <f t="shared" si="21"/>
        <v>NM_012411</v>
      </c>
      <c r="AT55" s="44" t="s">
        <v>211</v>
      </c>
      <c r="AU55" s="12" t="str">
        <f t="shared" si="48"/>
        <v/>
      </c>
      <c r="AV55" s="12" t="str">
        <f t="shared" si="49"/>
        <v/>
      </c>
      <c r="AW55" s="12" t="str">
        <f t="shared" si="50"/>
        <v/>
      </c>
      <c r="AX55" s="12" t="str">
        <f t="shared" si="51"/>
        <v/>
      </c>
      <c r="AY55" s="12" t="str">
        <f t="shared" si="52"/>
        <v/>
      </c>
      <c r="AZ55" s="12" t="str">
        <f t="shared" si="53"/>
        <v/>
      </c>
      <c r="BA55" s="12" t="str">
        <f t="shared" si="54"/>
        <v/>
      </c>
      <c r="BB55" s="12" t="str">
        <f t="shared" si="55"/>
        <v/>
      </c>
      <c r="BC55" s="12" t="str">
        <f t="shared" si="56"/>
        <v/>
      </c>
      <c r="BD55" s="12" t="str">
        <f t="shared" si="57"/>
        <v/>
      </c>
      <c r="BE55" s="12" t="str">
        <f t="shared" si="58"/>
        <v/>
      </c>
      <c r="BF55" s="12" t="str">
        <f t="shared" si="59"/>
        <v/>
      </c>
      <c r="BG55" s="12" t="str">
        <f t="shared" si="60"/>
        <v/>
      </c>
      <c r="BH55" s="12" t="str">
        <f t="shared" si="61"/>
        <v/>
      </c>
      <c r="BI55" s="12" t="str">
        <f t="shared" si="62"/>
        <v/>
      </c>
      <c r="BJ55" s="12" t="str">
        <f t="shared" si="63"/>
        <v/>
      </c>
      <c r="BK55" s="12" t="str">
        <f t="shared" si="64"/>
        <v/>
      </c>
      <c r="BL55" s="12" t="str">
        <f t="shared" si="65"/>
        <v/>
      </c>
      <c r="BM55" s="12" t="str">
        <f t="shared" si="66"/>
        <v/>
      </c>
      <c r="BN55" s="12" t="str">
        <f t="shared" si="67"/>
        <v/>
      </c>
      <c r="BO55" s="46" t="str">
        <f aca="true" t="shared" si="70" ref="BO55:BO87">IF(ISERROR(AVERAGE(AU55:BD55)),"N/A",AVERAGE(AU55:BD55))</f>
        <v>N/A</v>
      </c>
      <c r="BP55" s="46" t="str">
        <f aca="true" t="shared" si="71" ref="BP55:BP87">IF(ISERROR(AVERAGE(BE55:BN55)),"N/A",AVERAGE(BE55:BN55))</f>
        <v>N/A</v>
      </c>
      <c r="BQ55" s="43" t="str">
        <f t="shared" si="25"/>
        <v>NM_012411</v>
      </c>
      <c r="BR55" s="44" t="s">
        <v>451</v>
      </c>
      <c r="BS55" s="47" t="str">
        <f t="shared" si="26"/>
        <v/>
      </c>
      <c r="BT55" s="47" t="str">
        <f t="shared" si="27"/>
        <v/>
      </c>
      <c r="BU55" s="47" t="str">
        <f t="shared" si="28"/>
        <v/>
      </c>
      <c r="BV55" s="47" t="str">
        <f t="shared" si="29"/>
        <v/>
      </c>
      <c r="BW55" s="47" t="str">
        <f t="shared" si="30"/>
        <v/>
      </c>
      <c r="BX55" s="47" t="str">
        <f t="shared" si="31"/>
        <v/>
      </c>
      <c r="BY55" s="47" t="str">
        <f t="shared" si="32"/>
        <v/>
      </c>
      <c r="BZ55" s="47" t="str">
        <f t="shared" si="33"/>
        <v/>
      </c>
      <c r="CA55" s="47" t="str">
        <f t="shared" si="34"/>
        <v/>
      </c>
      <c r="CB55" s="47" t="str">
        <f t="shared" si="35"/>
        <v/>
      </c>
      <c r="CC55" s="47" t="str">
        <f t="shared" si="36"/>
        <v/>
      </c>
      <c r="CD55" s="47" t="str">
        <f t="shared" si="37"/>
        <v/>
      </c>
      <c r="CE55" s="47" t="str">
        <f t="shared" si="38"/>
        <v/>
      </c>
      <c r="CF55" s="47" t="str">
        <f t="shared" si="39"/>
        <v/>
      </c>
      <c r="CG55" s="47" t="str">
        <f t="shared" si="40"/>
        <v/>
      </c>
      <c r="CH55" s="47" t="str">
        <f t="shared" si="41"/>
        <v/>
      </c>
      <c r="CI55" s="47" t="str">
        <f t="shared" si="42"/>
        <v/>
      </c>
      <c r="CJ55" s="47" t="str">
        <f t="shared" si="43"/>
        <v/>
      </c>
      <c r="CK55" s="47" t="str">
        <f t="shared" si="44"/>
        <v/>
      </c>
      <c r="CL55" s="47" t="str">
        <f t="shared" si="45"/>
        <v/>
      </c>
    </row>
    <row r="56" spans="1:90" ht="12.75">
      <c r="A56" s="11" t="str">
        <f>'Gene Table'!C55</f>
        <v>NM_000145</v>
      </c>
      <c r="B56" s="11" t="s">
        <v>215</v>
      </c>
      <c r="C56" s="12" t="str">
        <f>IF('Test Sample Data'!C55="","",IF(SUM('Test Sample Data'!C$3:C$98)&gt;10,IF(AND(ISNUMBER('Test Sample Data'!C55),'Test Sample Data'!C55&lt;35,'Test Sample Data'!C55&gt;0),'Test Sample Data'!C55,35),""))</f>
        <v/>
      </c>
      <c r="D56" s="12" t="str">
        <f>IF('Test Sample Data'!D55="","",IF(SUM('Test Sample Data'!D$3:D$98)&gt;10,IF(AND(ISNUMBER('Test Sample Data'!D55),'Test Sample Data'!D55&lt;35,'Test Sample Data'!D55&gt;0),'Test Sample Data'!D55,35),""))</f>
        <v/>
      </c>
      <c r="E56" s="12" t="str">
        <f>IF('Test Sample Data'!E55="","",IF(SUM('Test Sample Data'!E$3:E$98)&gt;10,IF(AND(ISNUMBER('Test Sample Data'!E55),'Test Sample Data'!E55&lt;35,'Test Sample Data'!E55&gt;0),'Test Sample Data'!E55,35),""))</f>
        <v/>
      </c>
      <c r="F56" s="12" t="str">
        <f>IF('Test Sample Data'!F55="","",IF(SUM('Test Sample Data'!F$3:F$98)&gt;10,IF(AND(ISNUMBER('Test Sample Data'!F55),'Test Sample Data'!F55&lt;35,'Test Sample Data'!F55&gt;0),'Test Sample Data'!F55,35),""))</f>
        <v/>
      </c>
      <c r="G56" s="12" t="str">
        <f>IF('Test Sample Data'!G55="","",IF(SUM('Test Sample Data'!G$3:G$98)&gt;10,IF(AND(ISNUMBER('Test Sample Data'!G55),'Test Sample Data'!G55&lt;35,'Test Sample Data'!G55&gt;0),'Test Sample Data'!G55,35),""))</f>
        <v/>
      </c>
      <c r="H56" s="12" t="str">
        <f>IF('Test Sample Data'!H55="","",IF(SUM('Test Sample Data'!H$3:H$98)&gt;10,IF(AND(ISNUMBER('Test Sample Data'!H55),'Test Sample Data'!H55&lt;35,'Test Sample Data'!H55&gt;0),'Test Sample Data'!H55,35),""))</f>
        <v/>
      </c>
      <c r="I56" s="12" t="str">
        <f>IF('Test Sample Data'!I55="","",IF(SUM('Test Sample Data'!I$3:I$98)&gt;10,IF(AND(ISNUMBER('Test Sample Data'!I55),'Test Sample Data'!I55&lt;35,'Test Sample Data'!I55&gt;0),'Test Sample Data'!I55,35),""))</f>
        <v/>
      </c>
      <c r="J56" s="12" t="str">
        <f>IF('Test Sample Data'!J55="","",IF(SUM('Test Sample Data'!J$3:J$98)&gt;10,IF(AND(ISNUMBER('Test Sample Data'!J55),'Test Sample Data'!J55&lt;35,'Test Sample Data'!J55&gt;0),'Test Sample Data'!J55,35),""))</f>
        <v/>
      </c>
      <c r="K56" s="12" t="str">
        <f>IF('Test Sample Data'!K55="","",IF(SUM('Test Sample Data'!K$3:K$98)&gt;10,IF(AND(ISNUMBER('Test Sample Data'!K55),'Test Sample Data'!K55&lt;35,'Test Sample Data'!K55&gt;0),'Test Sample Data'!K55,35),""))</f>
        <v/>
      </c>
      <c r="L56" s="12" t="str">
        <f>IF('Test Sample Data'!L55="","",IF(SUM('Test Sample Data'!L$3:L$98)&gt;10,IF(AND(ISNUMBER('Test Sample Data'!L55),'Test Sample Data'!L55&lt;35,'Test Sample Data'!L55&gt;0),'Test Sample Data'!L55,35),""))</f>
        <v/>
      </c>
      <c r="M56" s="12" t="str">
        <f>'Gene Table'!C55</f>
        <v>NM_000145</v>
      </c>
      <c r="N56" s="12" t="s">
        <v>215</v>
      </c>
      <c r="O56" s="12" t="str">
        <f>IF('Control Sample Data'!C55="","",IF(SUM('Control Sample Data'!C$3:C$98)&gt;10,IF(AND(ISNUMBER('Control Sample Data'!C55),'Control Sample Data'!C55&lt;35,'Control Sample Data'!C55&gt;0),'Control Sample Data'!C55,35),""))</f>
        <v/>
      </c>
      <c r="P56" s="12" t="str">
        <f>IF('Control Sample Data'!D55="","",IF(SUM('Control Sample Data'!D$3:D$98)&gt;10,IF(AND(ISNUMBER('Control Sample Data'!D55),'Control Sample Data'!D55&lt;35,'Control Sample Data'!D55&gt;0),'Control Sample Data'!D55,35),""))</f>
        <v/>
      </c>
      <c r="Q56" s="12" t="str">
        <f>IF('Control Sample Data'!E55="","",IF(SUM('Control Sample Data'!E$3:E$98)&gt;10,IF(AND(ISNUMBER('Control Sample Data'!E55),'Control Sample Data'!E55&lt;35,'Control Sample Data'!E55&gt;0),'Control Sample Data'!E55,35),""))</f>
        <v/>
      </c>
      <c r="R56" s="12" t="str">
        <f>IF('Control Sample Data'!F55="","",IF(SUM('Control Sample Data'!F$3:F$98)&gt;10,IF(AND(ISNUMBER('Control Sample Data'!F55),'Control Sample Data'!F55&lt;35,'Control Sample Data'!F55&gt;0),'Control Sample Data'!F55,35),""))</f>
        <v/>
      </c>
      <c r="S56" s="12" t="str">
        <f>IF('Control Sample Data'!G55="","",IF(SUM('Control Sample Data'!G$3:G$98)&gt;10,IF(AND(ISNUMBER('Control Sample Data'!G55),'Control Sample Data'!G55&lt;35,'Control Sample Data'!G55&gt;0),'Control Sample Data'!G55,35),""))</f>
        <v/>
      </c>
      <c r="T56" s="12" t="str">
        <f>IF('Control Sample Data'!H55="","",IF(SUM('Control Sample Data'!H$3:H$98)&gt;10,IF(AND(ISNUMBER('Control Sample Data'!H55),'Control Sample Data'!H55&lt;35,'Control Sample Data'!H55&gt;0),'Control Sample Data'!H55,35),""))</f>
        <v/>
      </c>
      <c r="U56" s="12" t="str">
        <f>IF('Control Sample Data'!I55="","",IF(SUM('Control Sample Data'!I$3:I$98)&gt;10,IF(AND(ISNUMBER('Control Sample Data'!I55),'Control Sample Data'!I55&lt;35,'Control Sample Data'!I55&gt;0),'Control Sample Data'!I55,35),""))</f>
        <v/>
      </c>
      <c r="V56" s="12" t="str">
        <f>IF('Control Sample Data'!J55="","",IF(SUM('Control Sample Data'!J$3:J$98)&gt;10,IF(AND(ISNUMBER('Control Sample Data'!J55),'Control Sample Data'!J55&lt;35,'Control Sample Data'!J55&gt;0),'Control Sample Data'!J55,35),""))</f>
        <v/>
      </c>
      <c r="W56" s="12" t="str">
        <f>IF('Control Sample Data'!K55="","",IF(SUM('Control Sample Data'!K$3:K$98)&gt;10,IF(AND(ISNUMBER('Control Sample Data'!K55),'Control Sample Data'!K55&lt;35,'Control Sample Data'!K55&gt;0),'Control Sample Data'!K55,35),""))</f>
        <v/>
      </c>
      <c r="X56" s="12" t="str">
        <f>IF('Control Sample Data'!L55="","",IF(SUM('Control Sample Data'!L$3:L$98)&gt;10,IF(AND(ISNUMBER('Control Sample Data'!L55),'Control Sample Data'!L55&lt;35,'Control Sample Data'!L55&gt;0),'Control Sample Data'!L55,35),""))</f>
        <v/>
      </c>
      <c r="AS56" s="11" t="str">
        <f t="shared" si="21"/>
        <v>NM_000145</v>
      </c>
      <c r="AT56" s="44" t="s">
        <v>215</v>
      </c>
      <c r="AU56" s="12" t="str">
        <f t="shared" si="48"/>
        <v/>
      </c>
      <c r="AV56" s="12" t="str">
        <f t="shared" si="49"/>
        <v/>
      </c>
      <c r="AW56" s="12" t="str">
        <f t="shared" si="50"/>
        <v/>
      </c>
      <c r="AX56" s="12" t="str">
        <f t="shared" si="51"/>
        <v/>
      </c>
      <c r="AY56" s="12" t="str">
        <f t="shared" si="52"/>
        <v/>
      </c>
      <c r="AZ56" s="12" t="str">
        <f t="shared" si="53"/>
        <v/>
      </c>
      <c r="BA56" s="12" t="str">
        <f t="shared" si="54"/>
        <v/>
      </c>
      <c r="BB56" s="12" t="str">
        <f t="shared" si="55"/>
        <v/>
      </c>
      <c r="BC56" s="12" t="str">
        <f t="shared" si="56"/>
        <v/>
      </c>
      <c r="BD56" s="12" t="str">
        <f t="shared" si="57"/>
        <v/>
      </c>
      <c r="BE56" s="12" t="str">
        <f t="shared" si="58"/>
        <v/>
      </c>
      <c r="BF56" s="12" t="str">
        <f t="shared" si="59"/>
        <v/>
      </c>
      <c r="BG56" s="12" t="str">
        <f t="shared" si="60"/>
        <v/>
      </c>
      <c r="BH56" s="12" t="str">
        <f t="shared" si="61"/>
        <v/>
      </c>
      <c r="BI56" s="12" t="str">
        <f t="shared" si="62"/>
        <v/>
      </c>
      <c r="BJ56" s="12" t="str">
        <f t="shared" si="63"/>
        <v/>
      </c>
      <c r="BK56" s="12" t="str">
        <f t="shared" si="64"/>
        <v/>
      </c>
      <c r="BL56" s="12" t="str">
        <f t="shared" si="65"/>
        <v/>
      </c>
      <c r="BM56" s="12" t="str">
        <f t="shared" si="66"/>
        <v/>
      </c>
      <c r="BN56" s="12" t="str">
        <f t="shared" si="67"/>
        <v/>
      </c>
      <c r="BO56" s="46" t="str">
        <f t="shared" si="70"/>
        <v>N/A</v>
      </c>
      <c r="BP56" s="46" t="str">
        <f t="shared" si="71"/>
        <v>N/A</v>
      </c>
      <c r="BQ56" s="43" t="str">
        <f t="shared" si="25"/>
        <v>NM_000145</v>
      </c>
      <c r="BR56" s="44" t="s">
        <v>452</v>
      </c>
      <c r="BS56" s="47" t="str">
        <f t="shared" si="26"/>
        <v/>
      </c>
      <c r="BT56" s="47" t="str">
        <f t="shared" si="27"/>
        <v/>
      </c>
      <c r="BU56" s="47" t="str">
        <f t="shared" si="28"/>
        <v/>
      </c>
      <c r="BV56" s="47" t="str">
        <f t="shared" si="29"/>
        <v/>
      </c>
      <c r="BW56" s="47" t="str">
        <f t="shared" si="30"/>
        <v/>
      </c>
      <c r="BX56" s="47" t="str">
        <f t="shared" si="31"/>
        <v/>
      </c>
      <c r="BY56" s="47" t="str">
        <f t="shared" si="32"/>
        <v/>
      </c>
      <c r="BZ56" s="47" t="str">
        <f t="shared" si="33"/>
        <v/>
      </c>
      <c r="CA56" s="47" t="str">
        <f t="shared" si="34"/>
        <v/>
      </c>
      <c r="CB56" s="47" t="str">
        <f t="shared" si="35"/>
        <v/>
      </c>
      <c r="CC56" s="47" t="str">
        <f t="shared" si="36"/>
        <v/>
      </c>
      <c r="CD56" s="47" t="str">
        <f t="shared" si="37"/>
        <v/>
      </c>
      <c r="CE56" s="47" t="str">
        <f t="shared" si="38"/>
        <v/>
      </c>
      <c r="CF56" s="47" t="str">
        <f t="shared" si="39"/>
        <v/>
      </c>
      <c r="CG56" s="47" t="str">
        <f t="shared" si="40"/>
        <v/>
      </c>
      <c r="CH56" s="47" t="str">
        <f t="shared" si="41"/>
        <v/>
      </c>
      <c r="CI56" s="47" t="str">
        <f t="shared" si="42"/>
        <v/>
      </c>
      <c r="CJ56" s="47" t="str">
        <f t="shared" si="43"/>
        <v/>
      </c>
      <c r="CK56" s="47" t="str">
        <f t="shared" si="44"/>
        <v/>
      </c>
      <c r="CL56" s="47" t="str">
        <f t="shared" si="45"/>
        <v/>
      </c>
    </row>
    <row r="57" spans="1:90" ht="12.75">
      <c r="A57" s="11" t="str">
        <f>'Gene Table'!C56</f>
        <v>NM_005250</v>
      </c>
      <c r="B57" s="11" t="s">
        <v>219</v>
      </c>
      <c r="C57" s="12" t="str">
        <f>IF('Test Sample Data'!C56="","",IF(SUM('Test Sample Data'!C$3:C$98)&gt;10,IF(AND(ISNUMBER('Test Sample Data'!C56),'Test Sample Data'!C56&lt;35,'Test Sample Data'!C56&gt;0),'Test Sample Data'!C56,35),""))</f>
        <v/>
      </c>
      <c r="D57" s="12" t="str">
        <f>IF('Test Sample Data'!D56="","",IF(SUM('Test Sample Data'!D$3:D$98)&gt;10,IF(AND(ISNUMBER('Test Sample Data'!D56),'Test Sample Data'!D56&lt;35,'Test Sample Data'!D56&gt;0),'Test Sample Data'!D56,35),""))</f>
        <v/>
      </c>
      <c r="E57" s="12" t="str">
        <f>IF('Test Sample Data'!E56="","",IF(SUM('Test Sample Data'!E$3:E$98)&gt;10,IF(AND(ISNUMBER('Test Sample Data'!E56),'Test Sample Data'!E56&lt;35,'Test Sample Data'!E56&gt;0),'Test Sample Data'!E56,35),""))</f>
        <v/>
      </c>
      <c r="F57" s="12" t="str">
        <f>IF('Test Sample Data'!F56="","",IF(SUM('Test Sample Data'!F$3:F$98)&gt;10,IF(AND(ISNUMBER('Test Sample Data'!F56),'Test Sample Data'!F56&lt;35,'Test Sample Data'!F56&gt;0),'Test Sample Data'!F56,35),""))</f>
        <v/>
      </c>
      <c r="G57" s="12" t="str">
        <f>IF('Test Sample Data'!G56="","",IF(SUM('Test Sample Data'!G$3:G$98)&gt;10,IF(AND(ISNUMBER('Test Sample Data'!G56),'Test Sample Data'!G56&lt;35,'Test Sample Data'!G56&gt;0),'Test Sample Data'!G56,35),""))</f>
        <v/>
      </c>
      <c r="H57" s="12" t="str">
        <f>IF('Test Sample Data'!H56="","",IF(SUM('Test Sample Data'!H$3:H$98)&gt;10,IF(AND(ISNUMBER('Test Sample Data'!H56),'Test Sample Data'!H56&lt;35,'Test Sample Data'!H56&gt;0),'Test Sample Data'!H56,35),""))</f>
        <v/>
      </c>
      <c r="I57" s="12" t="str">
        <f>IF('Test Sample Data'!I56="","",IF(SUM('Test Sample Data'!I$3:I$98)&gt;10,IF(AND(ISNUMBER('Test Sample Data'!I56),'Test Sample Data'!I56&lt;35,'Test Sample Data'!I56&gt;0),'Test Sample Data'!I56,35),""))</f>
        <v/>
      </c>
      <c r="J57" s="12" t="str">
        <f>IF('Test Sample Data'!J56="","",IF(SUM('Test Sample Data'!J$3:J$98)&gt;10,IF(AND(ISNUMBER('Test Sample Data'!J56),'Test Sample Data'!J56&lt;35,'Test Sample Data'!J56&gt;0),'Test Sample Data'!J56,35),""))</f>
        <v/>
      </c>
      <c r="K57" s="12" t="str">
        <f>IF('Test Sample Data'!K56="","",IF(SUM('Test Sample Data'!K$3:K$98)&gt;10,IF(AND(ISNUMBER('Test Sample Data'!K56),'Test Sample Data'!K56&lt;35,'Test Sample Data'!K56&gt;0),'Test Sample Data'!K56,35),""))</f>
        <v/>
      </c>
      <c r="L57" s="12" t="str">
        <f>IF('Test Sample Data'!L56="","",IF(SUM('Test Sample Data'!L$3:L$98)&gt;10,IF(AND(ISNUMBER('Test Sample Data'!L56),'Test Sample Data'!L56&lt;35,'Test Sample Data'!L56&gt;0),'Test Sample Data'!L56,35),""))</f>
        <v/>
      </c>
      <c r="M57" s="12" t="str">
        <f>'Gene Table'!C56</f>
        <v>NM_005250</v>
      </c>
      <c r="N57" s="12" t="s">
        <v>219</v>
      </c>
      <c r="O57" s="12" t="str">
        <f>IF('Control Sample Data'!C56="","",IF(SUM('Control Sample Data'!C$3:C$98)&gt;10,IF(AND(ISNUMBER('Control Sample Data'!C56),'Control Sample Data'!C56&lt;35,'Control Sample Data'!C56&gt;0),'Control Sample Data'!C56,35),""))</f>
        <v/>
      </c>
      <c r="P57" s="12" t="str">
        <f>IF('Control Sample Data'!D56="","",IF(SUM('Control Sample Data'!D$3:D$98)&gt;10,IF(AND(ISNUMBER('Control Sample Data'!D56),'Control Sample Data'!D56&lt;35,'Control Sample Data'!D56&gt;0),'Control Sample Data'!D56,35),""))</f>
        <v/>
      </c>
      <c r="Q57" s="12" t="str">
        <f>IF('Control Sample Data'!E56="","",IF(SUM('Control Sample Data'!E$3:E$98)&gt;10,IF(AND(ISNUMBER('Control Sample Data'!E56),'Control Sample Data'!E56&lt;35,'Control Sample Data'!E56&gt;0),'Control Sample Data'!E56,35),""))</f>
        <v/>
      </c>
      <c r="R57" s="12" t="str">
        <f>IF('Control Sample Data'!F56="","",IF(SUM('Control Sample Data'!F$3:F$98)&gt;10,IF(AND(ISNUMBER('Control Sample Data'!F56),'Control Sample Data'!F56&lt;35,'Control Sample Data'!F56&gt;0),'Control Sample Data'!F56,35),""))</f>
        <v/>
      </c>
      <c r="S57" s="12" t="str">
        <f>IF('Control Sample Data'!G56="","",IF(SUM('Control Sample Data'!G$3:G$98)&gt;10,IF(AND(ISNUMBER('Control Sample Data'!G56),'Control Sample Data'!G56&lt;35,'Control Sample Data'!G56&gt;0),'Control Sample Data'!G56,35),""))</f>
        <v/>
      </c>
      <c r="T57" s="12" t="str">
        <f>IF('Control Sample Data'!H56="","",IF(SUM('Control Sample Data'!H$3:H$98)&gt;10,IF(AND(ISNUMBER('Control Sample Data'!H56),'Control Sample Data'!H56&lt;35,'Control Sample Data'!H56&gt;0),'Control Sample Data'!H56,35),""))</f>
        <v/>
      </c>
      <c r="U57" s="12" t="str">
        <f>IF('Control Sample Data'!I56="","",IF(SUM('Control Sample Data'!I$3:I$98)&gt;10,IF(AND(ISNUMBER('Control Sample Data'!I56),'Control Sample Data'!I56&lt;35,'Control Sample Data'!I56&gt;0),'Control Sample Data'!I56,35),""))</f>
        <v/>
      </c>
      <c r="V57" s="12" t="str">
        <f>IF('Control Sample Data'!J56="","",IF(SUM('Control Sample Data'!J$3:J$98)&gt;10,IF(AND(ISNUMBER('Control Sample Data'!J56),'Control Sample Data'!J56&lt;35,'Control Sample Data'!J56&gt;0),'Control Sample Data'!J56,35),""))</f>
        <v/>
      </c>
      <c r="W57" s="12" t="str">
        <f>IF('Control Sample Data'!K56="","",IF(SUM('Control Sample Data'!K$3:K$98)&gt;10,IF(AND(ISNUMBER('Control Sample Data'!K56),'Control Sample Data'!K56&lt;35,'Control Sample Data'!K56&gt;0),'Control Sample Data'!K56,35),""))</f>
        <v/>
      </c>
      <c r="X57" s="12" t="str">
        <f>IF('Control Sample Data'!L56="","",IF(SUM('Control Sample Data'!L$3:L$98)&gt;10,IF(AND(ISNUMBER('Control Sample Data'!L56),'Control Sample Data'!L56&lt;35,'Control Sample Data'!L56&gt;0),'Control Sample Data'!L56,35),""))</f>
        <v/>
      </c>
      <c r="AS57" s="11" t="str">
        <f t="shared" si="21"/>
        <v>NM_005250</v>
      </c>
      <c r="AT57" s="44" t="s">
        <v>219</v>
      </c>
      <c r="AU57" s="12" t="str">
        <f t="shared" si="48"/>
        <v/>
      </c>
      <c r="AV57" s="12" t="str">
        <f t="shared" si="49"/>
        <v/>
      </c>
      <c r="AW57" s="12" t="str">
        <f t="shared" si="50"/>
        <v/>
      </c>
      <c r="AX57" s="12" t="str">
        <f t="shared" si="51"/>
        <v/>
      </c>
      <c r="AY57" s="12" t="str">
        <f t="shared" si="52"/>
        <v/>
      </c>
      <c r="AZ57" s="12" t="str">
        <f t="shared" si="53"/>
        <v/>
      </c>
      <c r="BA57" s="12" t="str">
        <f t="shared" si="54"/>
        <v/>
      </c>
      <c r="BB57" s="12" t="str">
        <f t="shared" si="55"/>
        <v/>
      </c>
      <c r="BC57" s="12" t="str">
        <f t="shared" si="56"/>
        <v/>
      </c>
      <c r="BD57" s="12" t="str">
        <f t="shared" si="57"/>
        <v/>
      </c>
      <c r="BE57" s="12" t="str">
        <f t="shared" si="58"/>
        <v/>
      </c>
      <c r="BF57" s="12" t="str">
        <f t="shared" si="59"/>
        <v/>
      </c>
      <c r="BG57" s="12" t="str">
        <f t="shared" si="60"/>
        <v/>
      </c>
      <c r="BH57" s="12" t="str">
        <f t="shared" si="61"/>
        <v/>
      </c>
      <c r="BI57" s="12" t="str">
        <f t="shared" si="62"/>
        <v/>
      </c>
      <c r="BJ57" s="12" t="str">
        <f t="shared" si="63"/>
        <v/>
      </c>
      <c r="BK57" s="12" t="str">
        <f t="shared" si="64"/>
        <v/>
      </c>
      <c r="BL57" s="12" t="str">
        <f t="shared" si="65"/>
        <v/>
      </c>
      <c r="BM57" s="12" t="str">
        <f t="shared" si="66"/>
        <v/>
      </c>
      <c r="BN57" s="12" t="str">
        <f t="shared" si="67"/>
        <v/>
      </c>
      <c r="BO57" s="46" t="str">
        <f t="shared" si="70"/>
        <v>N/A</v>
      </c>
      <c r="BP57" s="46" t="str">
        <f t="shared" si="71"/>
        <v>N/A</v>
      </c>
      <c r="BQ57" s="43" t="str">
        <f t="shared" si="25"/>
        <v>NM_005250</v>
      </c>
      <c r="BR57" s="44" t="s">
        <v>453</v>
      </c>
      <c r="BS57" s="47" t="str">
        <f t="shared" si="26"/>
        <v/>
      </c>
      <c r="BT57" s="47" t="str">
        <f t="shared" si="27"/>
        <v/>
      </c>
      <c r="BU57" s="47" t="str">
        <f t="shared" si="28"/>
        <v/>
      </c>
      <c r="BV57" s="47" t="str">
        <f t="shared" si="29"/>
        <v/>
      </c>
      <c r="BW57" s="47" t="str">
        <f t="shared" si="30"/>
        <v/>
      </c>
      <c r="BX57" s="47" t="str">
        <f t="shared" si="31"/>
        <v/>
      </c>
      <c r="BY57" s="47" t="str">
        <f t="shared" si="32"/>
        <v/>
      </c>
      <c r="BZ57" s="47" t="str">
        <f t="shared" si="33"/>
        <v/>
      </c>
      <c r="CA57" s="47" t="str">
        <f t="shared" si="34"/>
        <v/>
      </c>
      <c r="CB57" s="47" t="str">
        <f t="shared" si="35"/>
        <v/>
      </c>
      <c r="CC57" s="47" t="str">
        <f t="shared" si="36"/>
        <v/>
      </c>
      <c r="CD57" s="47" t="str">
        <f t="shared" si="37"/>
        <v/>
      </c>
      <c r="CE57" s="47" t="str">
        <f t="shared" si="38"/>
        <v/>
      </c>
      <c r="CF57" s="47" t="str">
        <f t="shared" si="39"/>
        <v/>
      </c>
      <c r="CG57" s="47" t="str">
        <f t="shared" si="40"/>
        <v/>
      </c>
      <c r="CH57" s="47" t="str">
        <f t="shared" si="41"/>
        <v/>
      </c>
      <c r="CI57" s="47" t="str">
        <f t="shared" si="42"/>
        <v/>
      </c>
      <c r="CJ57" s="47" t="str">
        <f t="shared" si="43"/>
        <v/>
      </c>
      <c r="CK57" s="47" t="str">
        <f t="shared" si="44"/>
        <v/>
      </c>
      <c r="CL57" s="47" t="str">
        <f t="shared" si="45"/>
        <v/>
      </c>
    </row>
    <row r="58" spans="1:90" ht="12.75">
      <c r="A58" s="11" t="str">
        <f>'Gene Table'!C57</f>
        <v>NM_021642</v>
      </c>
      <c r="B58" s="11" t="s">
        <v>223</v>
      </c>
      <c r="C58" s="12" t="str">
        <f>IF('Test Sample Data'!C57="","",IF(SUM('Test Sample Data'!C$3:C$98)&gt;10,IF(AND(ISNUMBER('Test Sample Data'!C57),'Test Sample Data'!C57&lt;35,'Test Sample Data'!C57&gt;0),'Test Sample Data'!C57,35),""))</f>
        <v/>
      </c>
      <c r="D58" s="12" t="str">
        <f>IF('Test Sample Data'!D57="","",IF(SUM('Test Sample Data'!D$3:D$98)&gt;10,IF(AND(ISNUMBER('Test Sample Data'!D57),'Test Sample Data'!D57&lt;35,'Test Sample Data'!D57&gt;0),'Test Sample Data'!D57,35),""))</f>
        <v/>
      </c>
      <c r="E58" s="12" t="str">
        <f>IF('Test Sample Data'!E57="","",IF(SUM('Test Sample Data'!E$3:E$98)&gt;10,IF(AND(ISNUMBER('Test Sample Data'!E57),'Test Sample Data'!E57&lt;35,'Test Sample Data'!E57&gt;0),'Test Sample Data'!E57,35),""))</f>
        <v/>
      </c>
      <c r="F58" s="12" t="str">
        <f>IF('Test Sample Data'!F57="","",IF(SUM('Test Sample Data'!F$3:F$98)&gt;10,IF(AND(ISNUMBER('Test Sample Data'!F57),'Test Sample Data'!F57&lt;35,'Test Sample Data'!F57&gt;0),'Test Sample Data'!F57,35),""))</f>
        <v/>
      </c>
      <c r="G58" s="12" t="str">
        <f>IF('Test Sample Data'!G57="","",IF(SUM('Test Sample Data'!G$3:G$98)&gt;10,IF(AND(ISNUMBER('Test Sample Data'!G57),'Test Sample Data'!G57&lt;35,'Test Sample Data'!G57&gt;0),'Test Sample Data'!G57,35),""))</f>
        <v/>
      </c>
      <c r="H58" s="12" t="str">
        <f>IF('Test Sample Data'!H57="","",IF(SUM('Test Sample Data'!H$3:H$98)&gt;10,IF(AND(ISNUMBER('Test Sample Data'!H57),'Test Sample Data'!H57&lt;35,'Test Sample Data'!H57&gt;0),'Test Sample Data'!H57,35),""))</f>
        <v/>
      </c>
      <c r="I58" s="12" t="str">
        <f>IF('Test Sample Data'!I57="","",IF(SUM('Test Sample Data'!I$3:I$98)&gt;10,IF(AND(ISNUMBER('Test Sample Data'!I57),'Test Sample Data'!I57&lt;35,'Test Sample Data'!I57&gt;0),'Test Sample Data'!I57,35),""))</f>
        <v/>
      </c>
      <c r="J58" s="12" t="str">
        <f>IF('Test Sample Data'!J57="","",IF(SUM('Test Sample Data'!J$3:J$98)&gt;10,IF(AND(ISNUMBER('Test Sample Data'!J57),'Test Sample Data'!J57&lt;35,'Test Sample Data'!J57&gt;0),'Test Sample Data'!J57,35),""))</f>
        <v/>
      </c>
      <c r="K58" s="12" t="str">
        <f>IF('Test Sample Data'!K57="","",IF(SUM('Test Sample Data'!K$3:K$98)&gt;10,IF(AND(ISNUMBER('Test Sample Data'!K57),'Test Sample Data'!K57&lt;35,'Test Sample Data'!K57&gt;0),'Test Sample Data'!K57,35),""))</f>
        <v/>
      </c>
      <c r="L58" s="12" t="str">
        <f>IF('Test Sample Data'!L57="","",IF(SUM('Test Sample Data'!L$3:L$98)&gt;10,IF(AND(ISNUMBER('Test Sample Data'!L57),'Test Sample Data'!L57&lt;35,'Test Sample Data'!L57&gt;0),'Test Sample Data'!L57,35),""))</f>
        <v/>
      </c>
      <c r="M58" s="12" t="str">
        <f>'Gene Table'!C57</f>
        <v>NM_021642</v>
      </c>
      <c r="N58" s="12" t="s">
        <v>223</v>
      </c>
      <c r="O58" s="12" t="str">
        <f>IF('Control Sample Data'!C57="","",IF(SUM('Control Sample Data'!C$3:C$98)&gt;10,IF(AND(ISNUMBER('Control Sample Data'!C57),'Control Sample Data'!C57&lt;35,'Control Sample Data'!C57&gt;0),'Control Sample Data'!C57,35),""))</f>
        <v/>
      </c>
      <c r="P58" s="12" t="str">
        <f>IF('Control Sample Data'!D57="","",IF(SUM('Control Sample Data'!D$3:D$98)&gt;10,IF(AND(ISNUMBER('Control Sample Data'!D57),'Control Sample Data'!D57&lt;35,'Control Sample Data'!D57&gt;0),'Control Sample Data'!D57,35),""))</f>
        <v/>
      </c>
      <c r="Q58" s="12" t="str">
        <f>IF('Control Sample Data'!E57="","",IF(SUM('Control Sample Data'!E$3:E$98)&gt;10,IF(AND(ISNUMBER('Control Sample Data'!E57),'Control Sample Data'!E57&lt;35,'Control Sample Data'!E57&gt;0),'Control Sample Data'!E57,35),""))</f>
        <v/>
      </c>
      <c r="R58" s="12" t="str">
        <f>IF('Control Sample Data'!F57="","",IF(SUM('Control Sample Data'!F$3:F$98)&gt;10,IF(AND(ISNUMBER('Control Sample Data'!F57),'Control Sample Data'!F57&lt;35,'Control Sample Data'!F57&gt;0),'Control Sample Data'!F57,35),""))</f>
        <v/>
      </c>
      <c r="S58" s="12" t="str">
        <f>IF('Control Sample Data'!G57="","",IF(SUM('Control Sample Data'!G$3:G$98)&gt;10,IF(AND(ISNUMBER('Control Sample Data'!G57),'Control Sample Data'!G57&lt;35,'Control Sample Data'!G57&gt;0),'Control Sample Data'!G57,35),""))</f>
        <v/>
      </c>
      <c r="T58" s="12" t="str">
        <f>IF('Control Sample Data'!H57="","",IF(SUM('Control Sample Data'!H$3:H$98)&gt;10,IF(AND(ISNUMBER('Control Sample Data'!H57),'Control Sample Data'!H57&lt;35,'Control Sample Data'!H57&gt;0),'Control Sample Data'!H57,35),""))</f>
        <v/>
      </c>
      <c r="U58" s="12" t="str">
        <f>IF('Control Sample Data'!I57="","",IF(SUM('Control Sample Data'!I$3:I$98)&gt;10,IF(AND(ISNUMBER('Control Sample Data'!I57),'Control Sample Data'!I57&lt;35,'Control Sample Data'!I57&gt;0),'Control Sample Data'!I57,35),""))</f>
        <v/>
      </c>
      <c r="V58" s="12" t="str">
        <f>IF('Control Sample Data'!J57="","",IF(SUM('Control Sample Data'!J$3:J$98)&gt;10,IF(AND(ISNUMBER('Control Sample Data'!J57),'Control Sample Data'!J57&lt;35,'Control Sample Data'!J57&gt;0),'Control Sample Data'!J57,35),""))</f>
        <v/>
      </c>
      <c r="W58" s="12" t="str">
        <f>IF('Control Sample Data'!K57="","",IF(SUM('Control Sample Data'!K$3:K$98)&gt;10,IF(AND(ISNUMBER('Control Sample Data'!K57),'Control Sample Data'!K57&lt;35,'Control Sample Data'!K57&gt;0),'Control Sample Data'!K57,35),""))</f>
        <v/>
      </c>
      <c r="X58" s="12" t="str">
        <f>IF('Control Sample Data'!L57="","",IF(SUM('Control Sample Data'!L$3:L$98)&gt;10,IF(AND(ISNUMBER('Control Sample Data'!L57),'Control Sample Data'!L57&lt;35,'Control Sample Data'!L57&gt;0),'Control Sample Data'!L57,35),""))</f>
        <v/>
      </c>
      <c r="AS58" s="11" t="str">
        <f t="shared" si="21"/>
        <v>NM_021642</v>
      </c>
      <c r="AT58" s="44" t="s">
        <v>223</v>
      </c>
      <c r="AU58" s="12" t="str">
        <f t="shared" si="48"/>
        <v/>
      </c>
      <c r="AV58" s="12" t="str">
        <f t="shared" si="49"/>
        <v/>
      </c>
      <c r="AW58" s="12" t="str">
        <f t="shared" si="50"/>
        <v/>
      </c>
      <c r="AX58" s="12" t="str">
        <f t="shared" si="51"/>
        <v/>
      </c>
      <c r="AY58" s="12" t="str">
        <f t="shared" si="52"/>
        <v/>
      </c>
      <c r="AZ58" s="12" t="str">
        <f t="shared" si="53"/>
        <v/>
      </c>
      <c r="BA58" s="12" t="str">
        <f t="shared" si="54"/>
        <v/>
      </c>
      <c r="BB58" s="12" t="str">
        <f t="shared" si="55"/>
        <v/>
      </c>
      <c r="BC58" s="12" t="str">
        <f t="shared" si="56"/>
        <v/>
      </c>
      <c r="BD58" s="12" t="str">
        <f t="shared" si="57"/>
        <v/>
      </c>
      <c r="BE58" s="12" t="str">
        <f t="shared" si="58"/>
        <v/>
      </c>
      <c r="BF58" s="12" t="str">
        <f t="shared" si="59"/>
        <v/>
      </c>
      <c r="BG58" s="12" t="str">
        <f t="shared" si="60"/>
        <v/>
      </c>
      <c r="BH58" s="12" t="str">
        <f t="shared" si="61"/>
        <v/>
      </c>
      <c r="BI58" s="12" t="str">
        <f t="shared" si="62"/>
        <v/>
      </c>
      <c r="BJ58" s="12" t="str">
        <f t="shared" si="63"/>
        <v/>
      </c>
      <c r="BK58" s="12" t="str">
        <f t="shared" si="64"/>
        <v/>
      </c>
      <c r="BL58" s="12" t="str">
        <f t="shared" si="65"/>
        <v/>
      </c>
      <c r="BM58" s="12" t="str">
        <f t="shared" si="66"/>
        <v/>
      </c>
      <c r="BN58" s="12" t="str">
        <f t="shared" si="67"/>
        <v/>
      </c>
      <c r="BO58" s="46" t="str">
        <f t="shared" si="70"/>
        <v>N/A</v>
      </c>
      <c r="BP58" s="46" t="str">
        <f t="shared" si="71"/>
        <v>N/A</v>
      </c>
      <c r="BQ58" s="43" t="str">
        <f t="shared" si="25"/>
        <v>NM_021642</v>
      </c>
      <c r="BR58" s="44" t="s">
        <v>454</v>
      </c>
      <c r="BS58" s="47" t="str">
        <f t="shared" si="26"/>
        <v/>
      </c>
      <c r="BT58" s="47" t="str">
        <f t="shared" si="27"/>
        <v/>
      </c>
      <c r="BU58" s="47" t="str">
        <f t="shared" si="28"/>
        <v/>
      </c>
      <c r="BV58" s="47" t="str">
        <f t="shared" si="29"/>
        <v/>
      </c>
      <c r="BW58" s="47" t="str">
        <f t="shared" si="30"/>
        <v/>
      </c>
      <c r="BX58" s="47" t="str">
        <f t="shared" si="31"/>
        <v/>
      </c>
      <c r="BY58" s="47" t="str">
        <f t="shared" si="32"/>
        <v/>
      </c>
      <c r="BZ58" s="47" t="str">
        <f t="shared" si="33"/>
        <v/>
      </c>
      <c r="CA58" s="47" t="str">
        <f t="shared" si="34"/>
        <v/>
      </c>
      <c r="CB58" s="47" t="str">
        <f t="shared" si="35"/>
        <v/>
      </c>
      <c r="CC58" s="47" t="str">
        <f t="shared" si="36"/>
        <v/>
      </c>
      <c r="CD58" s="47" t="str">
        <f t="shared" si="37"/>
        <v/>
      </c>
      <c r="CE58" s="47" t="str">
        <f t="shared" si="38"/>
        <v/>
      </c>
      <c r="CF58" s="47" t="str">
        <f t="shared" si="39"/>
        <v/>
      </c>
      <c r="CG58" s="47" t="str">
        <f t="shared" si="40"/>
        <v/>
      </c>
      <c r="CH58" s="47" t="str">
        <f t="shared" si="41"/>
        <v/>
      </c>
      <c r="CI58" s="47" t="str">
        <f t="shared" si="42"/>
        <v/>
      </c>
      <c r="CJ58" s="47" t="str">
        <f t="shared" si="43"/>
        <v/>
      </c>
      <c r="CK58" s="47" t="str">
        <f t="shared" si="44"/>
        <v/>
      </c>
      <c r="CL58" s="47" t="str">
        <f t="shared" si="45"/>
        <v/>
      </c>
    </row>
    <row r="59" spans="1:90" ht="12.75">
      <c r="A59" s="11" t="str">
        <f>'Gene Table'!C58</f>
        <v>NM_001437</v>
      </c>
      <c r="B59" s="11" t="s">
        <v>227</v>
      </c>
      <c r="C59" s="12" t="str">
        <f>IF('Test Sample Data'!C58="","",IF(SUM('Test Sample Data'!C$3:C$98)&gt;10,IF(AND(ISNUMBER('Test Sample Data'!C58),'Test Sample Data'!C58&lt;35,'Test Sample Data'!C58&gt;0),'Test Sample Data'!C58,35),""))</f>
        <v/>
      </c>
      <c r="D59" s="12" t="str">
        <f>IF('Test Sample Data'!D58="","",IF(SUM('Test Sample Data'!D$3:D$98)&gt;10,IF(AND(ISNUMBER('Test Sample Data'!D58),'Test Sample Data'!D58&lt;35,'Test Sample Data'!D58&gt;0),'Test Sample Data'!D58,35),""))</f>
        <v/>
      </c>
      <c r="E59" s="12" t="str">
        <f>IF('Test Sample Data'!E58="","",IF(SUM('Test Sample Data'!E$3:E$98)&gt;10,IF(AND(ISNUMBER('Test Sample Data'!E58),'Test Sample Data'!E58&lt;35,'Test Sample Data'!E58&gt;0),'Test Sample Data'!E58,35),""))</f>
        <v/>
      </c>
      <c r="F59" s="12" t="str">
        <f>IF('Test Sample Data'!F58="","",IF(SUM('Test Sample Data'!F$3:F$98)&gt;10,IF(AND(ISNUMBER('Test Sample Data'!F58),'Test Sample Data'!F58&lt;35,'Test Sample Data'!F58&gt;0),'Test Sample Data'!F58,35),""))</f>
        <v/>
      </c>
      <c r="G59" s="12" t="str">
        <f>IF('Test Sample Data'!G58="","",IF(SUM('Test Sample Data'!G$3:G$98)&gt;10,IF(AND(ISNUMBER('Test Sample Data'!G58),'Test Sample Data'!G58&lt;35,'Test Sample Data'!G58&gt;0),'Test Sample Data'!G58,35),""))</f>
        <v/>
      </c>
      <c r="H59" s="12" t="str">
        <f>IF('Test Sample Data'!H58="","",IF(SUM('Test Sample Data'!H$3:H$98)&gt;10,IF(AND(ISNUMBER('Test Sample Data'!H58),'Test Sample Data'!H58&lt;35,'Test Sample Data'!H58&gt;0),'Test Sample Data'!H58,35),""))</f>
        <v/>
      </c>
      <c r="I59" s="12" t="str">
        <f>IF('Test Sample Data'!I58="","",IF(SUM('Test Sample Data'!I$3:I$98)&gt;10,IF(AND(ISNUMBER('Test Sample Data'!I58),'Test Sample Data'!I58&lt;35,'Test Sample Data'!I58&gt;0),'Test Sample Data'!I58,35),""))</f>
        <v/>
      </c>
      <c r="J59" s="12" t="str">
        <f>IF('Test Sample Data'!J58="","",IF(SUM('Test Sample Data'!J$3:J$98)&gt;10,IF(AND(ISNUMBER('Test Sample Data'!J58),'Test Sample Data'!J58&lt;35,'Test Sample Data'!J58&gt;0),'Test Sample Data'!J58,35),""))</f>
        <v/>
      </c>
      <c r="K59" s="12" t="str">
        <f>IF('Test Sample Data'!K58="","",IF(SUM('Test Sample Data'!K$3:K$98)&gt;10,IF(AND(ISNUMBER('Test Sample Data'!K58),'Test Sample Data'!K58&lt;35,'Test Sample Data'!K58&gt;0),'Test Sample Data'!K58,35),""))</f>
        <v/>
      </c>
      <c r="L59" s="12" t="str">
        <f>IF('Test Sample Data'!L58="","",IF(SUM('Test Sample Data'!L$3:L$98)&gt;10,IF(AND(ISNUMBER('Test Sample Data'!L58),'Test Sample Data'!L58&lt;35,'Test Sample Data'!L58&gt;0),'Test Sample Data'!L58,35),""))</f>
        <v/>
      </c>
      <c r="M59" s="12" t="str">
        <f>'Gene Table'!C58</f>
        <v>NM_001437</v>
      </c>
      <c r="N59" s="12" t="s">
        <v>227</v>
      </c>
      <c r="O59" s="12" t="str">
        <f>IF('Control Sample Data'!C58="","",IF(SUM('Control Sample Data'!C$3:C$98)&gt;10,IF(AND(ISNUMBER('Control Sample Data'!C58),'Control Sample Data'!C58&lt;35,'Control Sample Data'!C58&gt;0),'Control Sample Data'!C58,35),""))</f>
        <v/>
      </c>
      <c r="P59" s="12" t="str">
        <f>IF('Control Sample Data'!D58="","",IF(SUM('Control Sample Data'!D$3:D$98)&gt;10,IF(AND(ISNUMBER('Control Sample Data'!D58),'Control Sample Data'!D58&lt;35,'Control Sample Data'!D58&gt;0),'Control Sample Data'!D58,35),""))</f>
        <v/>
      </c>
      <c r="Q59" s="12" t="str">
        <f>IF('Control Sample Data'!E58="","",IF(SUM('Control Sample Data'!E$3:E$98)&gt;10,IF(AND(ISNUMBER('Control Sample Data'!E58),'Control Sample Data'!E58&lt;35,'Control Sample Data'!E58&gt;0),'Control Sample Data'!E58,35),""))</f>
        <v/>
      </c>
      <c r="R59" s="12" t="str">
        <f>IF('Control Sample Data'!F58="","",IF(SUM('Control Sample Data'!F$3:F$98)&gt;10,IF(AND(ISNUMBER('Control Sample Data'!F58),'Control Sample Data'!F58&lt;35,'Control Sample Data'!F58&gt;0),'Control Sample Data'!F58,35),""))</f>
        <v/>
      </c>
      <c r="S59" s="12" t="str">
        <f>IF('Control Sample Data'!G58="","",IF(SUM('Control Sample Data'!G$3:G$98)&gt;10,IF(AND(ISNUMBER('Control Sample Data'!G58),'Control Sample Data'!G58&lt;35,'Control Sample Data'!G58&gt;0),'Control Sample Data'!G58,35),""))</f>
        <v/>
      </c>
      <c r="T59" s="12" t="str">
        <f>IF('Control Sample Data'!H58="","",IF(SUM('Control Sample Data'!H$3:H$98)&gt;10,IF(AND(ISNUMBER('Control Sample Data'!H58),'Control Sample Data'!H58&lt;35,'Control Sample Data'!H58&gt;0),'Control Sample Data'!H58,35),""))</f>
        <v/>
      </c>
      <c r="U59" s="12" t="str">
        <f>IF('Control Sample Data'!I58="","",IF(SUM('Control Sample Data'!I$3:I$98)&gt;10,IF(AND(ISNUMBER('Control Sample Data'!I58),'Control Sample Data'!I58&lt;35,'Control Sample Data'!I58&gt;0),'Control Sample Data'!I58,35),""))</f>
        <v/>
      </c>
      <c r="V59" s="12" t="str">
        <f>IF('Control Sample Data'!J58="","",IF(SUM('Control Sample Data'!J$3:J$98)&gt;10,IF(AND(ISNUMBER('Control Sample Data'!J58),'Control Sample Data'!J58&lt;35,'Control Sample Data'!J58&gt;0),'Control Sample Data'!J58,35),""))</f>
        <v/>
      </c>
      <c r="W59" s="12" t="str">
        <f>IF('Control Sample Data'!K58="","",IF(SUM('Control Sample Data'!K$3:K$98)&gt;10,IF(AND(ISNUMBER('Control Sample Data'!K58),'Control Sample Data'!K58&lt;35,'Control Sample Data'!K58&gt;0),'Control Sample Data'!K58,35),""))</f>
        <v/>
      </c>
      <c r="X59" s="12" t="str">
        <f>IF('Control Sample Data'!L58="","",IF(SUM('Control Sample Data'!L$3:L$98)&gt;10,IF(AND(ISNUMBER('Control Sample Data'!L58),'Control Sample Data'!L58&lt;35,'Control Sample Data'!L58&gt;0),'Control Sample Data'!L58,35),""))</f>
        <v/>
      </c>
      <c r="AS59" s="11" t="str">
        <f t="shared" si="21"/>
        <v>NM_001437</v>
      </c>
      <c r="AT59" s="44" t="s">
        <v>227</v>
      </c>
      <c r="AU59" s="12" t="str">
        <f t="shared" si="48"/>
        <v/>
      </c>
      <c r="AV59" s="12" t="str">
        <f t="shared" si="49"/>
        <v/>
      </c>
      <c r="AW59" s="12" t="str">
        <f t="shared" si="50"/>
        <v/>
      </c>
      <c r="AX59" s="12" t="str">
        <f t="shared" si="51"/>
        <v/>
      </c>
      <c r="AY59" s="12" t="str">
        <f t="shared" si="52"/>
        <v/>
      </c>
      <c r="AZ59" s="12" t="str">
        <f t="shared" si="53"/>
        <v/>
      </c>
      <c r="BA59" s="12" t="str">
        <f t="shared" si="54"/>
        <v/>
      </c>
      <c r="BB59" s="12" t="str">
        <f t="shared" si="55"/>
        <v/>
      </c>
      <c r="BC59" s="12" t="str">
        <f t="shared" si="56"/>
        <v/>
      </c>
      <c r="BD59" s="12" t="str">
        <f t="shared" si="57"/>
        <v/>
      </c>
      <c r="BE59" s="12" t="str">
        <f t="shared" si="58"/>
        <v/>
      </c>
      <c r="BF59" s="12" t="str">
        <f t="shared" si="59"/>
        <v/>
      </c>
      <c r="BG59" s="12" t="str">
        <f t="shared" si="60"/>
        <v/>
      </c>
      <c r="BH59" s="12" t="str">
        <f t="shared" si="61"/>
        <v/>
      </c>
      <c r="BI59" s="12" t="str">
        <f t="shared" si="62"/>
        <v/>
      </c>
      <c r="BJ59" s="12" t="str">
        <f t="shared" si="63"/>
        <v/>
      </c>
      <c r="BK59" s="12" t="str">
        <f t="shared" si="64"/>
        <v/>
      </c>
      <c r="BL59" s="12" t="str">
        <f t="shared" si="65"/>
        <v/>
      </c>
      <c r="BM59" s="12" t="str">
        <f t="shared" si="66"/>
        <v/>
      </c>
      <c r="BN59" s="12" t="str">
        <f t="shared" si="67"/>
        <v/>
      </c>
      <c r="BO59" s="46" t="str">
        <f t="shared" si="70"/>
        <v>N/A</v>
      </c>
      <c r="BP59" s="46" t="str">
        <f t="shared" si="71"/>
        <v>N/A</v>
      </c>
      <c r="BQ59" s="43" t="str">
        <f t="shared" si="25"/>
        <v>NM_001437</v>
      </c>
      <c r="BR59" s="44" t="s">
        <v>455</v>
      </c>
      <c r="BS59" s="47" t="str">
        <f t="shared" si="26"/>
        <v/>
      </c>
      <c r="BT59" s="47" t="str">
        <f t="shared" si="27"/>
        <v/>
      </c>
      <c r="BU59" s="47" t="str">
        <f t="shared" si="28"/>
        <v/>
      </c>
      <c r="BV59" s="47" t="str">
        <f t="shared" si="29"/>
        <v/>
      </c>
      <c r="BW59" s="47" t="str">
        <f t="shared" si="30"/>
        <v/>
      </c>
      <c r="BX59" s="47" t="str">
        <f t="shared" si="31"/>
        <v/>
      </c>
      <c r="BY59" s="47" t="str">
        <f t="shared" si="32"/>
        <v/>
      </c>
      <c r="BZ59" s="47" t="str">
        <f t="shared" si="33"/>
        <v/>
      </c>
      <c r="CA59" s="47" t="str">
        <f t="shared" si="34"/>
        <v/>
      </c>
      <c r="CB59" s="47" t="str">
        <f t="shared" si="35"/>
        <v/>
      </c>
      <c r="CC59" s="47" t="str">
        <f t="shared" si="36"/>
        <v/>
      </c>
      <c r="CD59" s="47" t="str">
        <f t="shared" si="37"/>
        <v/>
      </c>
      <c r="CE59" s="47" t="str">
        <f t="shared" si="38"/>
        <v/>
      </c>
      <c r="CF59" s="47" t="str">
        <f t="shared" si="39"/>
        <v/>
      </c>
      <c r="CG59" s="47" t="str">
        <f t="shared" si="40"/>
        <v/>
      </c>
      <c r="CH59" s="47" t="str">
        <f t="shared" si="41"/>
        <v/>
      </c>
      <c r="CI59" s="47" t="str">
        <f t="shared" si="42"/>
        <v/>
      </c>
      <c r="CJ59" s="47" t="str">
        <f t="shared" si="43"/>
        <v/>
      </c>
      <c r="CK59" s="47" t="str">
        <f t="shared" si="44"/>
        <v/>
      </c>
      <c r="CL59" s="47" t="str">
        <f t="shared" si="45"/>
        <v/>
      </c>
    </row>
    <row r="60" spans="1:90" ht="12.75">
      <c r="A60" s="11" t="str">
        <f>'Gene Table'!C59</f>
        <v>NM_000125</v>
      </c>
      <c r="B60" s="11" t="s">
        <v>231</v>
      </c>
      <c r="C60" s="12" t="str">
        <f>IF('Test Sample Data'!C59="","",IF(SUM('Test Sample Data'!C$3:C$98)&gt;10,IF(AND(ISNUMBER('Test Sample Data'!C59),'Test Sample Data'!C59&lt;35,'Test Sample Data'!C59&gt;0),'Test Sample Data'!C59,35),""))</f>
        <v/>
      </c>
      <c r="D60" s="12" t="str">
        <f>IF('Test Sample Data'!D59="","",IF(SUM('Test Sample Data'!D$3:D$98)&gt;10,IF(AND(ISNUMBER('Test Sample Data'!D59),'Test Sample Data'!D59&lt;35,'Test Sample Data'!D59&gt;0),'Test Sample Data'!D59,35),""))</f>
        <v/>
      </c>
      <c r="E60" s="12" t="str">
        <f>IF('Test Sample Data'!E59="","",IF(SUM('Test Sample Data'!E$3:E$98)&gt;10,IF(AND(ISNUMBER('Test Sample Data'!E59),'Test Sample Data'!E59&lt;35,'Test Sample Data'!E59&gt;0),'Test Sample Data'!E59,35),""))</f>
        <v/>
      </c>
      <c r="F60" s="12" t="str">
        <f>IF('Test Sample Data'!F59="","",IF(SUM('Test Sample Data'!F$3:F$98)&gt;10,IF(AND(ISNUMBER('Test Sample Data'!F59),'Test Sample Data'!F59&lt;35,'Test Sample Data'!F59&gt;0),'Test Sample Data'!F59,35),""))</f>
        <v/>
      </c>
      <c r="G60" s="12" t="str">
        <f>IF('Test Sample Data'!G59="","",IF(SUM('Test Sample Data'!G$3:G$98)&gt;10,IF(AND(ISNUMBER('Test Sample Data'!G59),'Test Sample Data'!G59&lt;35,'Test Sample Data'!G59&gt;0),'Test Sample Data'!G59,35),""))</f>
        <v/>
      </c>
      <c r="H60" s="12" t="str">
        <f>IF('Test Sample Data'!H59="","",IF(SUM('Test Sample Data'!H$3:H$98)&gt;10,IF(AND(ISNUMBER('Test Sample Data'!H59),'Test Sample Data'!H59&lt;35,'Test Sample Data'!H59&gt;0),'Test Sample Data'!H59,35),""))</f>
        <v/>
      </c>
      <c r="I60" s="12" t="str">
        <f>IF('Test Sample Data'!I59="","",IF(SUM('Test Sample Data'!I$3:I$98)&gt;10,IF(AND(ISNUMBER('Test Sample Data'!I59),'Test Sample Data'!I59&lt;35,'Test Sample Data'!I59&gt;0),'Test Sample Data'!I59,35),""))</f>
        <v/>
      </c>
      <c r="J60" s="12" t="str">
        <f>IF('Test Sample Data'!J59="","",IF(SUM('Test Sample Data'!J$3:J$98)&gt;10,IF(AND(ISNUMBER('Test Sample Data'!J59),'Test Sample Data'!J59&lt;35,'Test Sample Data'!J59&gt;0),'Test Sample Data'!J59,35),""))</f>
        <v/>
      </c>
      <c r="K60" s="12" t="str">
        <f>IF('Test Sample Data'!K59="","",IF(SUM('Test Sample Data'!K$3:K$98)&gt;10,IF(AND(ISNUMBER('Test Sample Data'!K59),'Test Sample Data'!K59&lt;35,'Test Sample Data'!K59&gt;0),'Test Sample Data'!K59,35),""))</f>
        <v/>
      </c>
      <c r="L60" s="12" t="str">
        <f>IF('Test Sample Data'!L59="","",IF(SUM('Test Sample Data'!L$3:L$98)&gt;10,IF(AND(ISNUMBER('Test Sample Data'!L59),'Test Sample Data'!L59&lt;35,'Test Sample Data'!L59&gt;0),'Test Sample Data'!L59,35),""))</f>
        <v/>
      </c>
      <c r="M60" s="12" t="str">
        <f>'Gene Table'!C59</f>
        <v>NM_000125</v>
      </c>
      <c r="N60" s="12" t="s">
        <v>231</v>
      </c>
      <c r="O60" s="12" t="str">
        <f>IF('Control Sample Data'!C59="","",IF(SUM('Control Sample Data'!C$3:C$98)&gt;10,IF(AND(ISNUMBER('Control Sample Data'!C59),'Control Sample Data'!C59&lt;35,'Control Sample Data'!C59&gt;0),'Control Sample Data'!C59,35),""))</f>
        <v/>
      </c>
      <c r="P60" s="12" t="str">
        <f>IF('Control Sample Data'!D59="","",IF(SUM('Control Sample Data'!D$3:D$98)&gt;10,IF(AND(ISNUMBER('Control Sample Data'!D59),'Control Sample Data'!D59&lt;35,'Control Sample Data'!D59&gt;0),'Control Sample Data'!D59,35),""))</f>
        <v/>
      </c>
      <c r="Q60" s="12" t="str">
        <f>IF('Control Sample Data'!E59="","",IF(SUM('Control Sample Data'!E$3:E$98)&gt;10,IF(AND(ISNUMBER('Control Sample Data'!E59),'Control Sample Data'!E59&lt;35,'Control Sample Data'!E59&gt;0),'Control Sample Data'!E59,35),""))</f>
        <v/>
      </c>
      <c r="R60" s="12" t="str">
        <f>IF('Control Sample Data'!F59="","",IF(SUM('Control Sample Data'!F$3:F$98)&gt;10,IF(AND(ISNUMBER('Control Sample Data'!F59),'Control Sample Data'!F59&lt;35,'Control Sample Data'!F59&gt;0),'Control Sample Data'!F59,35),""))</f>
        <v/>
      </c>
      <c r="S60" s="12" t="str">
        <f>IF('Control Sample Data'!G59="","",IF(SUM('Control Sample Data'!G$3:G$98)&gt;10,IF(AND(ISNUMBER('Control Sample Data'!G59),'Control Sample Data'!G59&lt;35,'Control Sample Data'!G59&gt;0),'Control Sample Data'!G59,35),""))</f>
        <v/>
      </c>
      <c r="T60" s="12" t="str">
        <f>IF('Control Sample Data'!H59="","",IF(SUM('Control Sample Data'!H$3:H$98)&gt;10,IF(AND(ISNUMBER('Control Sample Data'!H59),'Control Sample Data'!H59&lt;35,'Control Sample Data'!H59&gt;0),'Control Sample Data'!H59,35),""))</f>
        <v/>
      </c>
      <c r="U60" s="12" t="str">
        <f>IF('Control Sample Data'!I59="","",IF(SUM('Control Sample Data'!I$3:I$98)&gt;10,IF(AND(ISNUMBER('Control Sample Data'!I59),'Control Sample Data'!I59&lt;35,'Control Sample Data'!I59&gt;0),'Control Sample Data'!I59,35),""))</f>
        <v/>
      </c>
      <c r="V60" s="12" t="str">
        <f>IF('Control Sample Data'!J59="","",IF(SUM('Control Sample Data'!J$3:J$98)&gt;10,IF(AND(ISNUMBER('Control Sample Data'!J59),'Control Sample Data'!J59&lt;35,'Control Sample Data'!J59&gt;0),'Control Sample Data'!J59,35),""))</f>
        <v/>
      </c>
      <c r="W60" s="12" t="str">
        <f>IF('Control Sample Data'!K59="","",IF(SUM('Control Sample Data'!K$3:K$98)&gt;10,IF(AND(ISNUMBER('Control Sample Data'!K59),'Control Sample Data'!K59&lt;35,'Control Sample Data'!K59&gt;0),'Control Sample Data'!K59,35),""))</f>
        <v/>
      </c>
      <c r="X60" s="12" t="str">
        <f>IF('Control Sample Data'!L59="","",IF(SUM('Control Sample Data'!L$3:L$98)&gt;10,IF(AND(ISNUMBER('Control Sample Data'!L59),'Control Sample Data'!L59&lt;35,'Control Sample Data'!L59&gt;0),'Control Sample Data'!L59,35),""))</f>
        <v/>
      </c>
      <c r="AS60" s="11" t="str">
        <f t="shared" si="21"/>
        <v>NM_000125</v>
      </c>
      <c r="AT60" s="44" t="s">
        <v>231</v>
      </c>
      <c r="AU60" s="12" t="str">
        <f t="shared" si="48"/>
        <v/>
      </c>
      <c r="AV60" s="12" t="str">
        <f t="shared" si="49"/>
        <v/>
      </c>
      <c r="AW60" s="12" t="str">
        <f t="shared" si="50"/>
        <v/>
      </c>
      <c r="AX60" s="12" t="str">
        <f t="shared" si="51"/>
        <v/>
      </c>
      <c r="AY60" s="12" t="str">
        <f t="shared" si="52"/>
        <v/>
      </c>
      <c r="AZ60" s="12" t="str">
        <f t="shared" si="53"/>
        <v/>
      </c>
      <c r="BA60" s="12" t="str">
        <f t="shared" si="54"/>
        <v/>
      </c>
      <c r="BB60" s="12" t="str">
        <f t="shared" si="55"/>
        <v/>
      </c>
      <c r="BC60" s="12" t="str">
        <f t="shared" si="56"/>
        <v/>
      </c>
      <c r="BD60" s="12" t="str">
        <f t="shared" si="57"/>
        <v/>
      </c>
      <c r="BE60" s="12" t="str">
        <f t="shared" si="58"/>
        <v/>
      </c>
      <c r="BF60" s="12" t="str">
        <f t="shared" si="59"/>
        <v/>
      </c>
      <c r="BG60" s="12" t="str">
        <f t="shared" si="60"/>
        <v/>
      </c>
      <c r="BH60" s="12" t="str">
        <f t="shared" si="61"/>
        <v/>
      </c>
      <c r="BI60" s="12" t="str">
        <f t="shared" si="62"/>
        <v/>
      </c>
      <c r="BJ60" s="12" t="str">
        <f t="shared" si="63"/>
        <v/>
      </c>
      <c r="BK60" s="12" t="str">
        <f t="shared" si="64"/>
        <v/>
      </c>
      <c r="BL60" s="12" t="str">
        <f t="shared" si="65"/>
        <v/>
      </c>
      <c r="BM60" s="12" t="str">
        <f t="shared" si="66"/>
        <v/>
      </c>
      <c r="BN60" s="12" t="str">
        <f t="shared" si="67"/>
        <v/>
      </c>
      <c r="BO60" s="46" t="str">
        <f t="shared" si="70"/>
        <v>N/A</v>
      </c>
      <c r="BP60" s="46" t="str">
        <f t="shared" si="71"/>
        <v>N/A</v>
      </c>
      <c r="BQ60" s="43" t="str">
        <f t="shared" si="25"/>
        <v>NM_000125</v>
      </c>
      <c r="BR60" s="44" t="s">
        <v>456</v>
      </c>
      <c r="BS60" s="47" t="str">
        <f t="shared" si="26"/>
        <v/>
      </c>
      <c r="BT60" s="47" t="str">
        <f t="shared" si="27"/>
        <v/>
      </c>
      <c r="BU60" s="47" t="str">
        <f t="shared" si="28"/>
        <v/>
      </c>
      <c r="BV60" s="47" t="str">
        <f t="shared" si="29"/>
        <v/>
      </c>
      <c r="BW60" s="47" t="str">
        <f t="shared" si="30"/>
        <v/>
      </c>
      <c r="BX60" s="47" t="str">
        <f t="shared" si="31"/>
        <v/>
      </c>
      <c r="BY60" s="47" t="str">
        <f t="shared" si="32"/>
        <v/>
      </c>
      <c r="BZ60" s="47" t="str">
        <f t="shared" si="33"/>
        <v/>
      </c>
      <c r="CA60" s="47" t="str">
        <f t="shared" si="34"/>
        <v/>
      </c>
      <c r="CB60" s="47" t="str">
        <f t="shared" si="35"/>
        <v/>
      </c>
      <c r="CC60" s="47" t="str">
        <f t="shared" si="36"/>
        <v/>
      </c>
      <c r="CD60" s="47" t="str">
        <f t="shared" si="37"/>
        <v/>
      </c>
      <c r="CE60" s="47" t="str">
        <f t="shared" si="38"/>
        <v/>
      </c>
      <c r="CF60" s="47" t="str">
        <f t="shared" si="39"/>
        <v/>
      </c>
      <c r="CG60" s="47" t="str">
        <f t="shared" si="40"/>
        <v/>
      </c>
      <c r="CH60" s="47" t="str">
        <f t="shared" si="41"/>
        <v/>
      </c>
      <c r="CI60" s="47" t="str">
        <f t="shared" si="42"/>
        <v/>
      </c>
      <c r="CJ60" s="47" t="str">
        <f t="shared" si="43"/>
        <v/>
      </c>
      <c r="CK60" s="47" t="str">
        <f t="shared" si="44"/>
        <v/>
      </c>
      <c r="CL60" s="47" t="str">
        <f t="shared" si="45"/>
        <v/>
      </c>
    </row>
    <row r="61" spans="1:90" ht="12.75">
      <c r="A61" s="11" t="str">
        <f>'Gene Table'!C60</f>
        <v>NM_000400</v>
      </c>
      <c r="B61" s="11" t="s">
        <v>235</v>
      </c>
      <c r="C61" s="12" t="str">
        <f>IF('Test Sample Data'!C60="","",IF(SUM('Test Sample Data'!C$3:C$98)&gt;10,IF(AND(ISNUMBER('Test Sample Data'!C60),'Test Sample Data'!C60&lt;35,'Test Sample Data'!C60&gt;0),'Test Sample Data'!C60,35),""))</f>
        <v/>
      </c>
      <c r="D61" s="12" t="str">
        <f>IF('Test Sample Data'!D60="","",IF(SUM('Test Sample Data'!D$3:D$98)&gt;10,IF(AND(ISNUMBER('Test Sample Data'!D60),'Test Sample Data'!D60&lt;35,'Test Sample Data'!D60&gt;0),'Test Sample Data'!D60,35),""))</f>
        <v/>
      </c>
      <c r="E61" s="12" t="str">
        <f>IF('Test Sample Data'!E60="","",IF(SUM('Test Sample Data'!E$3:E$98)&gt;10,IF(AND(ISNUMBER('Test Sample Data'!E60),'Test Sample Data'!E60&lt;35,'Test Sample Data'!E60&gt;0),'Test Sample Data'!E60,35),""))</f>
        <v/>
      </c>
      <c r="F61" s="12" t="str">
        <f>IF('Test Sample Data'!F60="","",IF(SUM('Test Sample Data'!F$3:F$98)&gt;10,IF(AND(ISNUMBER('Test Sample Data'!F60),'Test Sample Data'!F60&lt;35,'Test Sample Data'!F60&gt;0),'Test Sample Data'!F60,35),""))</f>
        <v/>
      </c>
      <c r="G61" s="12" t="str">
        <f>IF('Test Sample Data'!G60="","",IF(SUM('Test Sample Data'!G$3:G$98)&gt;10,IF(AND(ISNUMBER('Test Sample Data'!G60),'Test Sample Data'!G60&lt;35,'Test Sample Data'!G60&gt;0),'Test Sample Data'!G60,35),""))</f>
        <v/>
      </c>
      <c r="H61" s="12" t="str">
        <f>IF('Test Sample Data'!H60="","",IF(SUM('Test Sample Data'!H$3:H$98)&gt;10,IF(AND(ISNUMBER('Test Sample Data'!H60),'Test Sample Data'!H60&lt;35,'Test Sample Data'!H60&gt;0),'Test Sample Data'!H60,35),""))</f>
        <v/>
      </c>
      <c r="I61" s="12" t="str">
        <f>IF('Test Sample Data'!I60="","",IF(SUM('Test Sample Data'!I$3:I$98)&gt;10,IF(AND(ISNUMBER('Test Sample Data'!I60),'Test Sample Data'!I60&lt;35,'Test Sample Data'!I60&gt;0),'Test Sample Data'!I60,35),""))</f>
        <v/>
      </c>
      <c r="J61" s="12" t="str">
        <f>IF('Test Sample Data'!J60="","",IF(SUM('Test Sample Data'!J$3:J$98)&gt;10,IF(AND(ISNUMBER('Test Sample Data'!J60),'Test Sample Data'!J60&lt;35,'Test Sample Data'!J60&gt;0),'Test Sample Data'!J60,35),""))</f>
        <v/>
      </c>
      <c r="K61" s="12" t="str">
        <f>IF('Test Sample Data'!K60="","",IF(SUM('Test Sample Data'!K$3:K$98)&gt;10,IF(AND(ISNUMBER('Test Sample Data'!K60),'Test Sample Data'!K60&lt;35,'Test Sample Data'!K60&gt;0),'Test Sample Data'!K60,35),""))</f>
        <v/>
      </c>
      <c r="L61" s="12" t="str">
        <f>IF('Test Sample Data'!L60="","",IF(SUM('Test Sample Data'!L$3:L$98)&gt;10,IF(AND(ISNUMBER('Test Sample Data'!L60),'Test Sample Data'!L60&lt;35,'Test Sample Data'!L60&gt;0),'Test Sample Data'!L60,35),""))</f>
        <v/>
      </c>
      <c r="M61" s="12" t="str">
        <f>'Gene Table'!C60</f>
        <v>NM_000400</v>
      </c>
      <c r="N61" s="12" t="s">
        <v>235</v>
      </c>
      <c r="O61" s="12" t="str">
        <f>IF('Control Sample Data'!C60="","",IF(SUM('Control Sample Data'!C$3:C$98)&gt;10,IF(AND(ISNUMBER('Control Sample Data'!C60),'Control Sample Data'!C60&lt;35,'Control Sample Data'!C60&gt;0),'Control Sample Data'!C60,35),""))</f>
        <v/>
      </c>
      <c r="P61" s="12" t="str">
        <f>IF('Control Sample Data'!D60="","",IF(SUM('Control Sample Data'!D$3:D$98)&gt;10,IF(AND(ISNUMBER('Control Sample Data'!D60),'Control Sample Data'!D60&lt;35,'Control Sample Data'!D60&gt;0),'Control Sample Data'!D60,35),""))</f>
        <v/>
      </c>
      <c r="Q61" s="12" t="str">
        <f>IF('Control Sample Data'!E60="","",IF(SUM('Control Sample Data'!E$3:E$98)&gt;10,IF(AND(ISNUMBER('Control Sample Data'!E60),'Control Sample Data'!E60&lt;35,'Control Sample Data'!E60&gt;0),'Control Sample Data'!E60,35),""))</f>
        <v/>
      </c>
      <c r="R61" s="12" t="str">
        <f>IF('Control Sample Data'!F60="","",IF(SUM('Control Sample Data'!F$3:F$98)&gt;10,IF(AND(ISNUMBER('Control Sample Data'!F60),'Control Sample Data'!F60&lt;35,'Control Sample Data'!F60&gt;0),'Control Sample Data'!F60,35),""))</f>
        <v/>
      </c>
      <c r="S61" s="12" t="str">
        <f>IF('Control Sample Data'!G60="","",IF(SUM('Control Sample Data'!G$3:G$98)&gt;10,IF(AND(ISNUMBER('Control Sample Data'!G60),'Control Sample Data'!G60&lt;35,'Control Sample Data'!G60&gt;0),'Control Sample Data'!G60,35),""))</f>
        <v/>
      </c>
      <c r="T61" s="12" t="str">
        <f>IF('Control Sample Data'!H60="","",IF(SUM('Control Sample Data'!H$3:H$98)&gt;10,IF(AND(ISNUMBER('Control Sample Data'!H60),'Control Sample Data'!H60&lt;35,'Control Sample Data'!H60&gt;0),'Control Sample Data'!H60,35),""))</f>
        <v/>
      </c>
      <c r="U61" s="12" t="str">
        <f>IF('Control Sample Data'!I60="","",IF(SUM('Control Sample Data'!I$3:I$98)&gt;10,IF(AND(ISNUMBER('Control Sample Data'!I60),'Control Sample Data'!I60&lt;35,'Control Sample Data'!I60&gt;0),'Control Sample Data'!I60,35),""))</f>
        <v/>
      </c>
      <c r="V61" s="12" t="str">
        <f>IF('Control Sample Data'!J60="","",IF(SUM('Control Sample Data'!J$3:J$98)&gt;10,IF(AND(ISNUMBER('Control Sample Data'!J60),'Control Sample Data'!J60&lt;35,'Control Sample Data'!J60&gt;0),'Control Sample Data'!J60,35),""))</f>
        <v/>
      </c>
      <c r="W61" s="12" t="str">
        <f>IF('Control Sample Data'!K60="","",IF(SUM('Control Sample Data'!K$3:K$98)&gt;10,IF(AND(ISNUMBER('Control Sample Data'!K60),'Control Sample Data'!K60&lt;35,'Control Sample Data'!K60&gt;0),'Control Sample Data'!K60,35),""))</f>
        <v/>
      </c>
      <c r="X61" s="12" t="str">
        <f>IF('Control Sample Data'!L60="","",IF(SUM('Control Sample Data'!L$3:L$98)&gt;10,IF(AND(ISNUMBER('Control Sample Data'!L60),'Control Sample Data'!L60&lt;35,'Control Sample Data'!L60&gt;0),'Control Sample Data'!L60,35),""))</f>
        <v/>
      </c>
      <c r="AS61" s="11" t="str">
        <f t="shared" si="21"/>
        <v>NM_000400</v>
      </c>
      <c r="AT61" s="44" t="s">
        <v>235</v>
      </c>
      <c r="AU61" s="12" t="str">
        <f t="shared" si="48"/>
        <v/>
      </c>
      <c r="AV61" s="12" t="str">
        <f t="shared" si="49"/>
        <v/>
      </c>
      <c r="AW61" s="12" t="str">
        <f t="shared" si="50"/>
        <v/>
      </c>
      <c r="AX61" s="12" t="str">
        <f t="shared" si="51"/>
        <v/>
      </c>
      <c r="AY61" s="12" t="str">
        <f t="shared" si="52"/>
        <v/>
      </c>
      <c r="AZ61" s="12" t="str">
        <f t="shared" si="53"/>
        <v/>
      </c>
      <c r="BA61" s="12" t="str">
        <f t="shared" si="54"/>
        <v/>
      </c>
      <c r="BB61" s="12" t="str">
        <f t="shared" si="55"/>
        <v/>
      </c>
      <c r="BC61" s="12" t="str">
        <f t="shared" si="56"/>
        <v/>
      </c>
      <c r="BD61" s="12" t="str">
        <f t="shared" si="57"/>
        <v/>
      </c>
      <c r="BE61" s="12" t="str">
        <f t="shared" si="58"/>
        <v/>
      </c>
      <c r="BF61" s="12" t="str">
        <f t="shared" si="59"/>
        <v/>
      </c>
      <c r="BG61" s="12" t="str">
        <f t="shared" si="60"/>
        <v/>
      </c>
      <c r="BH61" s="12" t="str">
        <f t="shared" si="61"/>
        <v/>
      </c>
      <c r="BI61" s="12" t="str">
        <f t="shared" si="62"/>
        <v/>
      </c>
      <c r="BJ61" s="12" t="str">
        <f t="shared" si="63"/>
        <v/>
      </c>
      <c r="BK61" s="12" t="str">
        <f t="shared" si="64"/>
        <v/>
      </c>
      <c r="BL61" s="12" t="str">
        <f t="shared" si="65"/>
        <v/>
      </c>
      <c r="BM61" s="12" t="str">
        <f t="shared" si="66"/>
        <v/>
      </c>
      <c r="BN61" s="12" t="str">
        <f t="shared" si="67"/>
        <v/>
      </c>
      <c r="BO61" s="46" t="str">
        <f t="shared" si="70"/>
        <v>N/A</v>
      </c>
      <c r="BP61" s="46" t="str">
        <f t="shared" si="71"/>
        <v>N/A</v>
      </c>
      <c r="BQ61" s="43" t="str">
        <f t="shared" si="25"/>
        <v>NM_000400</v>
      </c>
      <c r="BR61" s="44" t="s">
        <v>457</v>
      </c>
      <c r="BS61" s="47" t="str">
        <f t="shared" si="26"/>
        <v/>
      </c>
      <c r="BT61" s="47" t="str">
        <f t="shared" si="27"/>
        <v/>
      </c>
      <c r="BU61" s="47" t="str">
        <f t="shared" si="28"/>
        <v/>
      </c>
      <c r="BV61" s="47" t="str">
        <f t="shared" si="29"/>
        <v/>
      </c>
      <c r="BW61" s="47" t="str">
        <f t="shared" si="30"/>
        <v/>
      </c>
      <c r="BX61" s="47" t="str">
        <f t="shared" si="31"/>
        <v/>
      </c>
      <c r="BY61" s="47" t="str">
        <f t="shared" si="32"/>
        <v/>
      </c>
      <c r="BZ61" s="47" t="str">
        <f t="shared" si="33"/>
        <v/>
      </c>
      <c r="CA61" s="47" t="str">
        <f t="shared" si="34"/>
        <v/>
      </c>
      <c r="CB61" s="47" t="str">
        <f t="shared" si="35"/>
        <v/>
      </c>
      <c r="CC61" s="47" t="str">
        <f t="shared" si="36"/>
        <v/>
      </c>
      <c r="CD61" s="47" t="str">
        <f t="shared" si="37"/>
        <v/>
      </c>
      <c r="CE61" s="47" t="str">
        <f t="shared" si="38"/>
        <v/>
      </c>
      <c r="CF61" s="47" t="str">
        <f t="shared" si="39"/>
        <v/>
      </c>
      <c r="CG61" s="47" t="str">
        <f t="shared" si="40"/>
        <v/>
      </c>
      <c r="CH61" s="47" t="str">
        <f t="shared" si="41"/>
        <v/>
      </c>
      <c r="CI61" s="47" t="str">
        <f t="shared" si="42"/>
        <v/>
      </c>
      <c r="CJ61" s="47" t="str">
        <f t="shared" si="43"/>
        <v/>
      </c>
      <c r="CK61" s="47" t="str">
        <f t="shared" si="44"/>
        <v/>
      </c>
      <c r="CL61" s="47" t="str">
        <f t="shared" si="45"/>
        <v/>
      </c>
    </row>
    <row r="62" spans="1:90" ht="12.75">
      <c r="A62" s="11" t="str">
        <f>'Gene Table'!C61</f>
        <v>NM_202001</v>
      </c>
      <c r="B62" s="11" t="s">
        <v>239</v>
      </c>
      <c r="C62" s="12" t="str">
        <f>IF('Test Sample Data'!C61="","",IF(SUM('Test Sample Data'!C$3:C$98)&gt;10,IF(AND(ISNUMBER('Test Sample Data'!C61),'Test Sample Data'!C61&lt;35,'Test Sample Data'!C61&gt;0),'Test Sample Data'!C61,35),""))</f>
        <v/>
      </c>
      <c r="D62" s="12" t="str">
        <f>IF('Test Sample Data'!D61="","",IF(SUM('Test Sample Data'!D$3:D$98)&gt;10,IF(AND(ISNUMBER('Test Sample Data'!D61),'Test Sample Data'!D61&lt;35,'Test Sample Data'!D61&gt;0),'Test Sample Data'!D61,35),""))</f>
        <v/>
      </c>
      <c r="E62" s="12" t="str">
        <f>IF('Test Sample Data'!E61="","",IF(SUM('Test Sample Data'!E$3:E$98)&gt;10,IF(AND(ISNUMBER('Test Sample Data'!E61),'Test Sample Data'!E61&lt;35,'Test Sample Data'!E61&gt;0),'Test Sample Data'!E61,35),""))</f>
        <v/>
      </c>
      <c r="F62" s="12" t="str">
        <f>IF('Test Sample Data'!F61="","",IF(SUM('Test Sample Data'!F$3:F$98)&gt;10,IF(AND(ISNUMBER('Test Sample Data'!F61),'Test Sample Data'!F61&lt;35,'Test Sample Data'!F61&gt;0),'Test Sample Data'!F61,35),""))</f>
        <v/>
      </c>
      <c r="G62" s="12" t="str">
        <f>IF('Test Sample Data'!G61="","",IF(SUM('Test Sample Data'!G$3:G$98)&gt;10,IF(AND(ISNUMBER('Test Sample Data'!G61),'Test Sample Data'!G61&lt;35,'Test Sample Data'!G61&gt;0),'Test Sample Data'!G61,35),""))</f>
        <v/>
      </c>
      <c r="H62" s="12" t="str">
        <f>IF('Test Sample Data'!H61="","",IF(SUM('Test Sample Data'!H$3:H$98)&gt;10,IF(AND(ISNUMBER('Test Sample Data'!H61),'Test Sample Data'!H61&lt;35,'Test Sample Data'!H61&gt;0),'Test Sample Data'!H61,35),""))</f>
        <v/>
      </c>
      <c r="I62" s="12" t="str">
        <f>IF('Test Sample Data'!I61="","",IF(SUM('Test Sample Data'!I$3:I$98)&gt;10,IF(AND(ISNUMBER('Test Sample Data'!I61),'Test Sample Data'!I61&lt;35,'Test Sample Data'!I61&gt;0),'Test Sample Data'!I61,35),""))</f>
        <v/>
      </c>
      <c r="J62" s="12" t="str">
        <f>IF('Test Sample Data'!J61="","",IF(SUM('Test Sample Data'!J$3:J$98)&gt;10,IF(AND(ISNUMBER('Test Sample Data'!J61),'Test Sample Data'!J61&lt;35,'Test Sample Data'!J61&gt;0),'Test Sample Data'!J61,35),""))</f>
        <v/>
      </c>
      <c r="K62" s="12" t="str">
        <f>IF('Test Sample Data'!K61="","",IF(SUM('Test Sample Data'!K$3:K$98)&gt;10,IF(AND(ISNUMBER('Test Sample Data'!K61),'Test Sample Data'!K61&lt;35,'Test Sample Data'!K61&gt;0),'Test Sample Data'!K61,35),""))</f>
        <v/>
      </c>
      <c r="L62" s="12" t="str">
        <f>IF('Test Sample Data'!L61="","",IF(SUM('Test Sample Data'!L$3:L$98)&gt;10,IF(AND(ISNUMBER('Test Sample Data'!L61),'Test Sample Data'!L61&lt;35,'Test Sample Data'!L61&gt;0),'Test Sample Data'!L61,35),""))</f>
        <v/>
      </c>
      <c r="M62" s="12" t="str">
        <f>'Gene Table'!C61</f>
        <v>NM_202001</v>
      </c>
      <c r="N62" s="12" t="s">
        <v>239</v>
      </c>
      <c r="O62" s="12" t="str">
        <f>IF('Control Sample Data'!C61="","",IF(SUM('Control Sample Data'!C$3:C$98)&gt;10,IF(AND(ISNUMBER('Control Sample Data'!C61),'Control Sample Data'!C61&lt;35,'Control Sample Data'!C61&gt;0),'Control Sample Data'!C61,35),""))</f>
        <v/>
      </c>
      <c r="P62" s="12" t="str">
        <f>IF('Control Sample Data'!D61="","",IF(SUM('Control Sample Data'!D$3:D$98)&gt;10,IF(AND(ISNUMBER('Control Sample Data'!D61),'Control Sample Data'!D61&lt;35,'Control Sample Data'!D61&gt;0),'Control Sample Data'!D61,35),""))</f>
        <v/>
      </c>
      <c r="Q62" s="12" t="str">
        <f>IF('Control Sample Data'!E61="","",IF(SUM('Control Sample Data'!E$3:E$98)&gt;10,IF(AND(ISNUMBER('Control Sample Data'!E61),'Control Sample Data'!E61&lt;35,'Control Sample Data'!E61&gt;0),'Control Sample Data'!E61,35),""))</f>
        <v/>
      </c>
      <c r="R62" s="12" t="str">
        <f>IF('Control Sample Data'!F61="","",IF(SUM('Control Sample Data'!F$3:F$98)&gt;10,IF(AND(ISNUMBER('Control Sample Data'!F61),'Control Sample Data'!F61&lt;35,'Control Sample Data'!F61&gt;0),'Control Sample Data'!F61,35),""))</f>
        <v/>
      </c>
      <c r="S62" s="12" t="str">
        <f>IF('Control Sample Data'!G61="","",IF(SUM('Control Sample Data'!G$3:G$98)&gt;10,IF(AND(ISNUMBER('Control Sample Data'!G61),'Control Sample Data'!G61&lt;35,'Control Sample Data'!G61&gt;0),'Control Sample Data'!G61,35),""))</f>
        <v/>
      </c>
      <c r="T62" s="12" t="str">
        <f>IF('Control Sample Data'!H61="","",IF(SUM('Control Sample Data'!H$3:H$98)&gt;10,IF(AND(ISNUMBER('Control Sample Data'!H61),'Control Sample Data'!H61&lt;35,'Control Sample Data'!H61&gt;0),'Control Sample Data'!H61,35),""))</f>
        <v/>
      </c>
      <c r="U62" s="12" t="str">
        <f>IF('Control Sample Data'!I61="","",IF(SUM('Control Sample Data'!I$3:I$98)&gt;10,IF(AND(ISNUMBER('Control Sample Data'!I61),'Control Sample Data'!I61&lt;35,'Control Sample Data'!I61&gt;0),'Control Sample Data'!I61,35),""))</f>
        <v/>
      </c>
      <c r="V62" s="12" t="str">
        <f>IF('Control Sample Data'!J61="","",IF(SUM('Control Sample Data'!J$3:J$98)&gt;10,IF(AND(ISNUMBER('Control Sample Data'!J61),'Control Sample Data'!J61&lt;35,'Control Sample Data'!J61&gt;0),'Control Sample Data'!J61,35),""))</f>
        <v/>
      </c>
      <c r="W62" s="12" t="str">
        <f>IF('Control Sample Data'!K61="","",IF(SUM('Control Sample Data'!K$3:K$98)&gt;10,IF(AND(ISNUMBER('Control Sample Data'!K61),'Control Sample Data'!K61&lt;35,'Control Sample Data'!K61&gt;0),'Control Sample Data'!K61,35),""))</f>
        <v/>
      </c>
      <c r="X62" s="12" t="str">
        <f>IF('Control Sample Data'!L61="","",IF(SUM('Control Sample Data'!L$3:L$98)&gt;10,IF(AND(ISNUMBER('Control Sample Data'!L61),'Control Sample Data'!L61&lt;35,'Control Sample Data'!L61&gt;0),'Control Sample Data'!L61,35),""))</f>
        <v/>
      </c>
      <c r="AS62" s="11" t="str">
        <f t="shared" si="21"/>
        <v>NM_202001</v>
      </c>
      <c r="AT62" s="44" t="s">
        <v>239</v>
      </c>
      <c r="AU62" s="12" t="str">
        <f t="shared" si="48"/>
        <v/>
      </c>
      <c r="AV62" s="12" t="str">
        <f t="shared" si="49"/>
        <v/>
      </c>
      <c r="AW62" s="12" t="str">
        <f t="shared" si="50"/>
        <v/>
      </c>
      <c r="AX62" s="12" t="str">
        <f t="shared" si="51"/>
        <v/>
      </c>
      <c r="AY62" s="12" t="str">
        <f t="shared" si="52"/>
        <v/>
      </c>
      <c r="AZ62" s="12" t="str">
        <f t="shared" si="53"/>
        <v/>
      </c>
      <c r="BA62" s="12" t="str">
        <f t="shared" si="54"/>
        <v/>
      </c>
      <c r="BB62" s="12" t="str">
        <f t="shared" si="55"/>
        <v/>
      </c>
      <c r="BC62" s="12" t="str">
        <f t="shared" si="56"/>
        <v/>
      </c>
      <c r="BD62" s="12" t="str">
        <f t="shared" si="57"/>
        <v/>
      </c>
      <c r="BE62" s="12" t="str">
        <f t="shared" si="58"/>
        <v/>
      </c>
      <c r="BF62" s="12" t="str">
        <f t="shared" si="59"/>
        <v/>
      </c>
      <c r="BG62" s="12" t="str">
        <f t="shared" si="60"/>
        <v/>
      </c>
      <c r="BH62" s="12" t="str">
        <f t="shared" si="61"/>
        <v/>
      </c>
      <c r="BI62" s="12" t="str">
        <f t="shared" si="62"/>
        <v/>
      </c>
      <c r="BJ62" s="12" t="str">
        <f t="shared" si="63"/>
        <v/>
      </c>
      <c r="BK62" s="12" t="str">
        <f t="shared" si="64"/>
        <v/>
      </c>
      <c r="BL62" s="12" t="str">
        <f t="shared" si="65"/>
        <v/>
      </c>
      <c r="BM62" s="12" t="str">
        <f t="shared" si="66"/>
        <v/>
      </c>
      <c r="BN62" s="12" t="str">
        <f t="shared" si="67"/>
        <v/>
      </c>
      <c r="BO62" s="46" t="str">
        <f t="shared" si="70"/>
        <v>N/A</v>
      </c>
      <c r="BP62" s="46" t="str">
        <f t="shared" si="71"/>
        <v>N/A</v>
      </c>
      <c r="BQ62" s="43" t="str">
        <f t="shared" si="25"/>
        <v>NM_202001</v>
      </c>
      <c r="BR62" s="44" t="s">
        <v>458</v>
      </c>
      <c r="BS62" s="47" t="str">
        <f t="shared" si="26"/>
        <v/>
      </c>
      <c r="BT62" s="47" t="str">
        <f t="shared" si="27"/>
        <v/>
      </c>
      <c r="BU62" s="47" t="str">
        <f t="shared" si="28"/>
        <v/>
      </c>
      <c r="BV62" s="47" t="str">
        <f t="shared" si="29"/>
        <v/>
      </c>
      <c r="BW62" s="47" t="str">
        <f t="shared" si="30"/>
        <v/>
      </c>
      <c r="BX62" s="47" t="str">
        <f t="shared" si="31"/>
        <v/>
      </c>
      <c r="BY62" s="47" t="str">
        <f t="shared" si="32"/>
        <v/>
      </c>
      <c r="BZ62" s="47" t="str">
        <f t="shared" si="33"/>
        <v/>
      </c>
      <c r="CA62" s="47" t="str">
        <f t="shared" si="34"/>
        <v/>
      </c>
      <c r="CB62" s="47" t="str">
        <f t="shared" si="35"/>
        <v/>
      </c>
      <c r="CC62" s="47" t="str">
        <f t="shared" si="36"/>
        <v/>
      </c>
      <c r="CD62" s="47" t="str">
        <f t="shared" si="37"/>
        <v/>
      </c>
      <c r="CE62" s="47" t="str">
        <f t="shared" si="38"/>
        <v/>
      </c>
      <c r="CF62" s="47" t="str">
        <f t="shared" si="39"/>
        <v/>
      </c>
      <c r="CG62" s="47" t="str">
        <f t="shared" si="40"/>
        <v/>
      </c>
      <c r="CH62" s="47" t="str">
        <f t="shared" si="41"/>
        <v/>
      </c>
      <c r="CI62" s="47" t="str">
        <f t="shared" si="42"/>
        <v/>
      </c>
      <c r="CJ62" s="47" t="str">
        <f t="shared" si="43"/>
        <v/>
      </c>
      <c r="CK62" s="47" t="str">
        <f t="shared" si="44"/>
        <v/>
      </c>
      <c r="CL62" s="47" t="str">
        <f t="shared" si="45"/>
        <v/>
      </c>
    </row>
    <row r="63" spans="1:90" ht="12.75">
      <c r="A63" s="11" t="str">
        <f>'Gene Table'!C62</f>
        <v>NM_021951</v>
      </c>
      <c r="B63" s="11" t="s">
        <v>243</v>
      </c>
      <c r="C63" s="12" t="str">
        <f>IF('Test Sample Data'!C62="","",IF(SUM('Test Sample Data'!C$3:C$98)&gt;10,IF(AND(ISNUMBER('Test Sample Data'!C62),'Test Sample Data'!C62&lt;35,'Test Sample Data'!C62&gt;0),'Test Sample Data'!C62,35),""))</f>
        <v/>
      </c>
      <c r="D63" s="12" t="str">
        <f>IF('Test Sample Data'!D62="","",IF(SUM('Test Sample Data'!D$3:D$98)&gt;10,IF(AND(ISNUMBER('Test Sample Data'!D62),'Test Sample Data'!D62&lt;35,'Test Sample Data'!D62&gt;0),'Test Sample Data'!D62,35),""))</f>
        <v/>
      </c>
      <c r="E63" s="12" t="str">
        <f>IF('Test Sample Data'!E62="","",IF(SUM('Test Sample Data'!E$3:E$98)&gt;10,IF(AND(ISNUMBER('Test Sample Data'!E62),'Test Sample Data'!E62&lt;35,'Test Sample Data'!E62&gt;0),'Test Sample Data'!E62,35),""))</f>
        <v/>
      </c>
      <c r="F63" s="12" t="str">
        <f>IF('Test Sample Data'!F62="","",IF(SUM('Test Sample Data'!F$3:F$98)&gt;10,IF(AND(ISNUMBER('Test Sample Data'!F62),'Test Sample Data'!F62&lt;35,'Test Sample Data'!F62&gt;0),'Test Sample Data'!F62,35),""))</f>
        <v/>
      </c>
      <c r="G63" s="12" t="str">
        <f>IF('Test Sample Data'!G62="","",IF(SUM('Test Sample Data'!G$3:G$98)&gt;10,IF(AND(ISNUMBER('Test Sample Data'!G62),'Test Sample Data'!G62&lt;35,'Test Sample Data'!G62&gt;0),'Test Sample Data'!G62,35),""))</f>
        <v/>
      </c>
      <c r="H63" s="12" t="str">
        <f>IF('Test Sample Data'!H62="","",IF(SUM('Test Sample Data'!H$3:H$98)&gt;10,IF(AND(ISNUMBER('Test Sample Data'!H62),'Test Sample Data'!H62&lt;35,'Test Sample Data'!H62&gt;0),'Test Sample Data'!H62,35),""))</f>
        <v/>
      </c>
      <c r="I63" s="12" t="str">
        <f>IF('Test Sample Data'!I62="","",IF(SUM('Test Sample Data'!I$3:I$98)&gt;10,IF(AND(ISNUMBER('Test Sample Data'!I62),'Test Sample Data'!I62&lt;35,'Test Sample Data'!I62&gt;0),'Test Sample Data'!I62,35),""))</f>
        <v/>
      </c>
      <c r="J63" s="12" t="str">
        <f>IF('Test Sample Data'!J62="","",IF(SUM('Test Sample Data'!J$3:J$98)&gt;10,IF(AND(ISNUMBER('Test Sample Data'!J62),'Test Sample Data'!J62&lt;35,'Test Sample Data'!J62&gt;0),'Test Sample Data'!J62,35),""))</f>
        <v/>
      </c>
      <c r="K63" s="12" t="str">
        <f>IF('Test Sample Data'!K62="","",IF(SUM('Test Sample Data'!K$3:K$98)&gt;10,IF(AND(ISNUMBER('Test Sample Data'!K62),'Test Sample Data'!K62&lt;35,'Test Sample Data'!K62&gt;0),'Test Sample Data'!K62,35),""))</f>
        <v/>
      </c>
      <c r="L63" s="12" t="str">
        <f>IF('Test Sample Data'!L62="","",IF(SUM('Test Sample Data'!L$3:L$98)&gt;10,IF(AND(ISNUMBER('Test Sample Data'!L62),'Test Sample Data'!L62&lt;35,'Test Sample Data'!L62&gt;0),'Test Sample Data'!L62,35),""))</f>
        <v/>
      </c>
      <c r="M63" s="12" t="str">
        <f>'Gene Table'!C62</f>
        <v>NM_021951</v>
      </c>
      <c r="N63" s="12" t="s">
        <v>243</v>
      </c>
      <c r="O63" s="12" t="str">
        <f>IF('Control Sample Data'!C62="","",IF(SUM('Control Sample Data'!C$3:C$98)&gt;10,IF(AND(ISNUMBER('Control Sample Data'!C62),'Control Sample Data'!C62&lt;35,'Control Sample Data'!C62&gt;0),'Control Sample Data'!C62,35),""))</f>
        <v/>
      </c>
      <c r="P63" s="12" t="str">
        <f>IF('Control Sample Data'!D62="","",IF(SUM('Control Sample Data'!D$3:D$98)&gt;10,IF(AND(ISNUMBER('Control Sample Data'!D62),'Control Sample Data'!D62&lt;35,'Control Sample Data'!D62&gt;0),'Control Sample Data'!D62,35),""))</f>
        <v/>
      </c>
      <c r="Q63" s="12" t="str">
        <f>IF('Control Sample Data'!E62="","",IF(SUM('Control Sample Data'!E$3:E$98)&gt;10,IF(AND(ISNUMBER('Control Sample Data'!E62),'Control Sample Data'!E62&lt;35,'Control Sample Data'!E62&gt;0),'Control Sample Data'!E62,35),""))</f>
        <v/>
      </c>
      <c r="R63" s="12" t="str">
        <f>IF('Control Sample Data'!F62="","",IF(SUM('Control Sample Data'!F$3:F$98)&gt;10,IF(AND(ISNUMBER('Control Sample Data'!F62),'Control Sample Data'!F62&lt;35,'Control Sample Data'!F62&gt;0),'Control Sample Data'!F62,35),""))</f>
        <v/>
      </c>
      <c r="S63" s="12" t="str">
        <f>IF('Control Sample Data'!G62="","",IF(SUM('Control Sample Data'!G$3:G$98)&gt;10,IF(AND(ISNUMBER('Control Sample Data'!G62),'Control Sample Data'!G62&lt;35,'Control Sample Data'!G62&gt;0),'Control Sample Data'!G62,35),""))</f>
        <v/>
      </c>
      <c r="T63" s="12" t="str">
        <f>IF('Control Sample Data'!H62="","",IF(SUM('Control Sample Data'!H$3:H$98)&gt;10,IF(AND(ISNUMBER('Control Sample Data'!H62),'Control Sample Data'!H62&lt;35,'Control Sample Data'!H62&gt;0),'Control Sample Data'!H62,35),""))</f>
        <v/>
      </c>
      <c r="U63" s="12" t="str">
        <f>IF('Control Sample Data'!I62="","",IF(SUM('Control Sample Data'!I$3:I$98)&gt;10,IF(AND(ISNUMBER('Control Sample Data'!I62),'Control Sample Data'!I62&lt;35,'Control Sample Data'!I62&gt;0),'Control Sample Data'!I62,35),""))</f>
        <v/>
      </c>
      <c r="V63" s="12" t="str">
        <f>IF('Control Sample Data'!J62="","",IF(SUM('Control Sample Data'!J$3:J$98)&gt;10,IF(AND(ISNUMBER('Control Sample Data'!J62),'Control Sample Data'!J62&lt;35,'Control Sample Data'!J62&gt;0),'Control Sample Data'!J62,35),""))</f>
        <v/>
      </c>
      <c r="W63" s="12" t="str">
        <f>IF('Control Sample Data'!K62="","",IF(SUM('Control Sample Data'!K$3:K$98)&gt;10,IF(AND(ISNUMBER('Control Sample Data'!K62),'Control Sample Data'!K62&lt;35,'Control Sample Data'!K62&gt;0),'Control Sample Data'!K62,35),""))</f>
        <v/>
      </c>
      <c r="X63" s="12" t="str">
        <f>IF('Control Sample Data'!L62="","",IF(SUM('Control Sample Data'!L$3:L$98)&gt;10,IF(AND(ISNUMBER('Control Sample Data'!L62),'Control Sample Data'!L62&lt;35,'Control Sample Data'!L62&gt;0),'Control Sample Data'!L62,35),""))</f>
        <v/>
      </c>
      <c r="AS63" s="11" t="str">
        <f t="shared" si="21"/>
        <v>NM_021951</v>
      </c>
      <c r="AT63" s="44" t="s">
        <v>243</v>
      </c>
      <c r="AU63" s="12" t="str">
        <f t="shared" si="48"/>
        <v/>
      </c>
      <c r="AV63" s="12" t="str">
        <f t="shared" si="49"/>
        <v/>
      </c>
      <c r="AW63" s="12" t="str">
        <f t="shared" si="50"/>
        <v/>
      </c>
      <c r="AX63" s="12" t="str">
        <f t="shared" si="51"/>
        <v/>
      </c>
      <c r="AY63" s="12" t="str">
        <f t="shared" si="52"/>
        <v/>
      </c>
      <c r="AZ63" s="12" t="str">
        <f t="shared" si="53"/>
        <v/>
      </c>
      <c r="BA63" s="12" t="str">
        <f t="shared" si="54"/>
        <v/>
      </c>
      <c r="BB63" s="12" t="str">
        <f t="shared" si="55"/>
        <v/>
      </c>
      <c r="BC63" s="12" t="str">
        <f t="shared" si="56"/>
        <v/>
      </c>
      <c r="BD63" s="12" t="str">
        <f t="shared" si="57"/>
        <v/>
      </c>
      <c r="BE63" s="12" t="str">
        <f t="shared" si="58"/>
        <v/>
      </c>
      <c r="BF63" s="12" t="str">
        <f t="shared" si="59"/>
        <v/>
      </c>
      <c r="BG63" s="12" t="str">
        <f t="shared" si="60"/>
        <v/>
      </c>
      <c r="BH63" s="12" t="str">
        <f t="shared" si="61"/>
        <v/>
      </c>
      <c r="BI63" s="12" t="str">
        <f t="shared" si="62"/>
        <v/>
      </c>
      <c r="BJ63" s="12" t="str">
        <f t="shared" si="63"/>
        <v/>
      </c>
      <c r="BK63" s="12" t="str">
        <f t="shared" si="64"/>
        <v/>
      </c>
      <c r="BL63" s="12" t="str">
        <f t="shared" si="65"/>
        <v/>
      </c>
      <c r="BM63" s="12" t="str">
        <f t="shared" si="66"/>
        <v/>
      </c>
      <c r="BN63" s="12" t="str">
        <f t="shared" si="67"/>
        <v/>
      </c>
      <c r="BO63" s="46" t="str">
        <f t="shared" si="70"/>
        <v>N/A</v>
      </c>
      <c r="BP63" s="46" t="str">
        <f t="shared" si="71"/>
        <v>N/A</v>
      </c>
      <c r="BQ63" s="43" t="str">
        <f t="shared" si="25"/>
        <v>NM_021951</v>
      </c>
      <c r="BR63" s="44" t="s">
        <v>459</v>
      </c>
      <c r="BS63" s="47" t="str">
        <f t="shared" si="26"/>
        <v/>
      </c>
      <c r="BT63" s="47" t="str">
        <f t="shared" si="27"/>
        <v/>
      </c>
      <c r="BU63" s="47" t="str">
        <f t="shared" si="28"/>
        <v/>
      </c>
      <c r="BV63" s="47" t="str">
        <f t="shared" si="29"/>
        <v/>
      </c>
      <c r="BW63" s="47" t="str">
        <f t="shared" si="30"/>
        <v/>
      </c>
      <c r="BX63" s="47" t="str">
        <f t="shared" si="31"/>
        <v/>
      </c>
      <c r="BY63" s="47" t="str">
        <f t="shared" si="32"/>
        <v/>
      </c>
      <c r="BZ63" s="47" t="str">
        <f t="shared" si="33"/>
        <v/>
      </c>
      <c r="CA63" s="47" t="str">
        <f t="shared" si="34"/>
        <v/>
      </c>
      <c r="CB63" s="47" t="str">
        <f t="shared" si="35"/>
        <v/>
      </c>
      <c r="CC63" s="47" t="str">
        <f t="shared" si="36"/>
        <v/>
      </c>
      <c r="CD63" s="47" t="str">
        <f t="shared" si="37"/>
        <v/>
      </c>
      <c r="CE63" s="47" t="str">
        <f t="shared" si="38"/>
        <v/>
      </c>
      <c r="CF63" s="47" t="str">
        <f t="shared" si="39"/>
        <v/>
      </c>
      <c r="CG63" s="47" t="str">
        <f t="shared" si="40"/>
        <v/>
      </c>
      <c r="CH63" s="47" t="str">
        <f t="shared" si="41"/>
        <v/>
      </c>
      <c r="CI63" s="47" t="str">
        <f t="shared" si="42"/>
        <v/>
      </c>
      <c r="CJ63" s="47" t="str">
        <f t="shared" si="43"/>
        <v/>
      </c>
      <c r="CK63" s="47" t="str">
        <f t="shared" si="44"/>
        <v/>
      </c>
      <c r="CL63" s="47" t="str">
        <f t="shared" si="45"/>
        <v/>
      </c>
    </row>
    <row r="64" spans="1:90" ht="14.25" customHeight="1">
      <c r="A64" s="11" t="str">
        <f>'Gene Table'!C63</f>
        <v>NM_000791</v>
      </c>
      <c r="B64" s="11" t="s">
        <v>247</v>
      </c>
      <c r="C64" s="12" t="str">
        <f>IF('Test Sample Data'!C63="","",IF(SUM('Test Sample Data'!C$3:C$98)&gt;10,IF(AND(ISNUMBER('Test Sample Data'!C63),'Test Sample Data'!C63&lt;35,'Test Sample Data'!C63&gt;0),'Test Sample Data'!C63,35),""))</f>
        <v/>
      </c>
      <c r="D64" s="12" t="str">
        <f>IF('Test Sample Data'!D63="","",IF(SUM('Test Sample Data'!D$3:D$98)&gt;10,IF(AND(ISNUMBER('Test Sample Data'!D63),'Test Sample Data'!D63&lt;35,'Test Sample Data'!D63&gt;0),'Test Sample Data'!D63,35),""))</f>
        <v/>
      </c>
      <c r="E64" s="12" t="str">
        <f>IF('Test Sample Data'!E63="","",IF(SUM('Test Sample Data'!E$3:E$98)&gt;10,IF(AND(ISNUMBER('Test Sample Data'!E63),'Test Sample Data'!E63&lt;35,'Test Sample Data'!E63&gt;0),'Test Sample Data'!E63,35),""))</f>
        <v/>
      </c>
      <c r="F64" s="12" t="str">
        <f>IF('Test Sample Data'!F63="","",IF(SUM('Test Sample Data'!F$3:F$98)&gt;10,IF(AND(ISNUMBER('Test Sample Data'!F63),'Test Sample Data'!F63&lt;35,'Test Sample Data'!F63&gt;0),'Test Sample Data'!F63,35),""))</f>
        <v/>
      </c>
      <c r="G64" s="12" t="str">
        <f>IF('Test Sample Data'!G63="","",IF(SUM('Test Sample Data'!G$3:G$98)&gt;10,IF(AND(ISNUMBER('Test Sample Data'!G63),'Test Sample Data'!G63&lt;35,'Test Sample Data'!G63&gt;0),'Test Sample Data'!G63,35),""))</f>
        <v/>
      </c>
      <c r="H64" s="12" t="str">
        <f>IF('Test Sample Data'!H63="","",IF(SUM('Test Sample Data'!H$3:H$98)&gt;10,IF(AND(ISNUMBER('Test Sample Data'!H63),'Test Sample Data'!H63&lt;35,'Test Sample Data'!H63&gt;0),'Test Sample Data'!H63,35),""))</f>
        <v/>
      </c>
      <c r="I64" s="12" t="str">
        <f>IF('Test Sample Data'!I63="","",IF(SUM('Test Sample Data'!I$3:I$98)&gt;10,IF(AND(ISNUMBER('Test Sample Data'!I63),'Test Sample Data'!I63&lt;35,'Test Sample Data'!I63&gt;0),'Test Sample Data'!I63,35),""))</f>
        <v/>
      </c>
      <c r="J64" s="12" t="str">
        <f>IF('Test Sample Data'!J63="","",IF(SUM('Test Sample Data'!J$3:J$98)&gt;10,IF(AND(ISNUMBER('Test Sample Data'!J63),'Test Sample Data'!J63&lt;35,'Test Sample Data'!J63&gt;0),'Test Sample Data'!J63,35),""))</f>
        <v/>
      </c>
      <c r="K64" s="12" t="str">
        <f>IF('Test Sample Data'!K63="","",IF(SUM('Test Sample Data'!K$3:K$98)&gt;10,IF(AND(ISNUMBER('Test Sample Data'!K63),'Test Sample Data'!K63&lt;35,'Test Sample Data'!K63&gt;0),'Test Sample Data'!K63,35),""))</f>
        <v/>
      </c>
      <c r="L64" s="12" t="str">
        <f>IF('Test Sample Data'!L63="","",IF(SUM('Test Sample Data'!L$3:L$98)&gt;10,IF(AND(ISNUMBER('Test Sample Data'!L63),'Test Sample Data'!L63&lt;35,'Test Sample Data'!L63&gt;0),'Test Sample Data'!L63,35),""))</f>
        <v/>
      </c>
      <c r="M64" s="12" t="str">
        <f>'Gene Table'!C63</f>
        <v>NM_000791</v>
      </c>
      <c r="N64" s="12" t="s">
        <v>247</v>
      </c>
      <c r="O64" s="12" t="str">
        <f>IF('Control Sample Data'!C63="","",IF(SUM('Control Sample Data'!C$3:C$98)&gt;10,IF(AND(ISNUMBER('Control Sample Data'!C63),'Control Sample Data'!C63&lt;35,'Control Sample Data'!C63&gt;0),'Control Sample Data'!C63,35),""))</f>
        <v/>
      </c>
      <c r="P64" s="12" t="str">
        <f>IF('Control Sample Data'!D63="","",IF(SUM('Control Sample Data'!D$3:D$98)&gt;10,IF(AND(ISNUMBER('Control Sample Data'!D63),'Control Sample Data'!D63&lt;35,'Control Sample Data'!D63&gt;0),'Control Sample Data'!D63,35),""))</f>
        <v/>
      </c>
      <c r="Q64" s="12" t="str">
        <f>IF('Control Sample Data'!E63="","",IF(SUM('Control Sample Data'!E$3:E$98)&gt;10,IF(AND(ISNUMBER('Control Sample Data'!E63),'Control Sample Data'!E63&lt;35,'Control Sample Data'!E63&gt;0),'Control Sample Data'!E63,35),""))</f>
        <v/>
      </c>
      <c r="R64" s="12" t="str">
        <f>IF('Control Sample Data'!F63="","",IF(SUM('Control Sample Data'!F$3:F$98)&gt;10,IF(AND(ISNUMBER('Control Sample Data'!F63),'Control Sample Data'!F63&lt;35,'Control Sample Data'!F63&gt;0),'Control Sample Data'!F63,35),""))</f>
        <v/>
      </c>
      <c r="S64" s="12" t="str">
        <f>IF('Control Sample Data'!G63="","",IF(SUM('Control Sample Data'!G$3:G$98)&gt;10,IF(AND(ISNUMBER('Control Sample Data'!G63),'Control Sample Data'!G63&lt;35,'Control Sample Data'!G63&gt;0),'Control Sample Data'!G63,35),""))</f>
        <v/>
      </c>
      <c r="T64" s="12" t="str">
        <f>IF('Control Sample Data'!H63="","",IF(SUM('Control Sample Data'!H$3:H$98)&gt;10,IF(AND(ISNUMBER('Control Sample Data'!H63),'Control Sample Data'!H63&lt;35,'Control Sample Data'!H63&gt;0),'Control Sample Data'!H63,35),""))</f>
        <v/>
      </c>
      <c r="U64" s="12" t="str">
        <f>IF('Control Sample Data'!I63="","",IF(SUM('Control Sample Data'!I$3:I$98)&gt;10,IF(AND(ISNUMBER('Control Sample Data'!I63),'Control Sample Data'!I63&lt;35,'Control Sample Data'!I63&gt;0),'Control Sample Data'!I63,35),""))</f>
        <v/>
      </c>
      <c r="V64" s="12" t="str">
        <f>IF('Control Sample Data'!J63="","",IF(SUM('Control Sample Data'!J$3:J$98)&gt;10,IF(AND(ISNUMBER('Control Sample Data'!J63),'Control Sample Data'!J63&lt;35,'Control Sample Data'!J63&gt;0),'Control Sample Data'!J63,35),""))</f>
        <v/>
      </c>
      <c r="W64" s="12" t="str">
        <f>IF('Control Sample Data'!K63="","",IF(SUM('Control Sample Data'!K$3:K$98)&gt;10,IF(AND(ISNUMBER('Control Sample Data'!K63),'Control Sample Data'!K63&lt;35,'Control Sample Data'!K63&gt;0),'Control Sample Data'!K63,35),""))</f>
        <v/>
      </c>
      <c r="X64" s="12" t="str">
        <f>IF('Control Sample Data'!L63="","",IF(SUM('Control Sample Data'!L$3:L$98)&gt;10,IF(AND(ISNUMBER('Control Sample Data'!L63),'Control Sample Data'!L63&lt;35,'Control Sample Data'!L63&gt;0),'Control Sample Data'!L63,35),""))</f>
        <v/>
      </c>
      <c r="AS64" s="11" t="str">
        <f t="shared" si="21"/>
        <v>NM_000791</v>
      </c>
      <c r="AT64" s="44" t="s">
        <v>247</v>
      </c>
      <c r="AU64" s="12" t="str">
        <f t="shared" si="48"/>
        <v/>
      </c>
      <c r="AV64" s="12" t="str">
        <f t="shared" si="49"/>
        <v/>
      </c>
      <c r="AW64" s="12" t="str">
        <f t="shared" si="50"/>
        <v/>
      </c>
      <c r="AX64" s="12" t="str">
        <f t="shared" si="51"/>
        <v/>
      </c>
      <c r="AY64" s="12" t="str">
        <f t="shared" si="52"/>
        <v/>
      </c>
      <c r="AZ64" s="12" t="str">
        <f t="shared" si="53"/>
        <v/>
      </c>
      <c r="BA64" s="12" t="str">
        <f t="shared" si="54"/>
        <v/>
      </c>
      <c r="BB64" s="12" t="str">
        <f t="shared" si="55"/>
        <v/>
      </c>
      <c r="BC64" s="12" t="str">
        <f t="shared" si="56"/>
        <v/>
      </c>
      <c r="BD64" s="12" t="str">
        <f t="shared" si="57"/>
        <v/>
      </c>
      <c r="BE64" s="12" t="str">
        <f t="shared" si="58"/>
        <v/>
      </c>
      <c r="BF64" s="12" t="str">
        <f t="shared" si="59"/>
        <v/>
      </c>
      <c r="BG64" s="12" t="str">
        <f t="shared" si="60"/>
        <v/>
      </c>
      <c r="BH64" s="12" t="str">
        <f t="shared" si="61"/>
        <v/>
      </c>
      <c r="BI64" s="12" t="str">
        <f t="shared" si="62"/>
        <v/>
      </c>
      <c r="BJ64" s="12" t="str">
        <f t="shared" si="63"/>
        <v/>
      </c>
      <c r="BK64" s="12" t="str">
        <f t="shared" si="64"/>
        <v/>
      </c>
      <c r="BL64" s="12" t="str">
        <f t="shared" si="65"/>
        <v/>
      </c>
      <c r="BM64" s="12" t="str">
        <f t="shared" si="66"/>
        <v/>
      </c>
      <c r="BN64" s="12" t="str">
        <f t="shared" si="67"/>
        <v/>
      </c>
      <c r="BO64" s="46" t="str">
        <f t="shared" si="70"/>
        <v>N/A</v>
      </c>
      <c r="BP64" s="46" t="str">
        <f t="shared" si="71"/>
        <v>N/A</v>
      </c>
      <c r="BQ64" s="43" t="str">
        <f t="shared" si="25"/>
        <v>NM_000791</v>
      </c>
      <c r="BR64" s="44" t="s">
        <v>460</v>
      </c>
      <c r="BS64" s="47" t="str">
        <f t="shared" si="26"/>
        <v/>
      </c>
      <c r="BT64" s="47" t="str">
        <f t="shared" si="27"/>
        <v/>
      </c>
      <c r="BU64" s="47" t="str">
        <f t="shared" si="28"/>
        <v/>
      </c>
      <c r="BV64" s="47" t="str">
        <f t="shared" si="29"/>
        <v/>
      </c>
      <c r="BW64" s="47" t="str">
        <f t="shared" si="30"/>
        <v/>
      </c>
      <c r="BX64" s="47" t="str">
        <f t="shared" si="31"/>
        <v/>
      </c>
      <c r="BY64" s="47" t="str">
        <f t="shared" si="32"/>
        <v/>
      </c>
      <c r="BZ64" s="47" t="str">
        <f t="shared" si="33"/>
        <v/>
      </c>
      <c r="CA64" s="47" t="str">
        <f t="shared" si="34"/>
        <v/>
      </c>
      <c r="CB64" s="47" t="str">
        <f t="shared" si="35"/>
        <v/>
      </c>
      <c r="CC64" s="47" t="str">
        <f t="shared" si="36"/>
        <v/>
      </c>
      <c r="CD64" s="47" t="str">
        <f t="shared" si="37"/>
        <v/>
      </c>
      <c r="CE64" s="47" t="str">
        <f t="shared" si="38"/>
        <v/>
      </c>
      <c r="CF64" s="47" t="str">
        <f t="shared" si="39"/>
        <v/>
      </c>
      <c r="CG64" s="47" t="str">
        <f t="shared" si="40"/>
        <v/>
      </c>
      <c r="CH64" s="47" t="str">
        <f t="shared" si="41"/>
        <v/>
      </c>
      <c r="CI64" s="47" t="str">
        <f t="shared" si="42"/>
        <v/>
      </c>
      <c r="CJ64" s="47" t="str">
        <f t="shared" si="43"/>
        <v/>
      </c>
      <c r="CK64" s="47" t="str">
        <f t="shared" si="44"/>
        <v/>
      </c>
      <c r="CL64" s="47" t="str">
        <f t="shared" si="45"/>
        <v/>
      </c>
    </row>
    <row r="65" spans="1:90" ht="12.75">
      <c r="A65" s="11" t="str">
        <f>'Gene Table'!C64</f>
        <v>NM_000789</v>
      </c>
      <c r="B65" s="11" t="s">
        <v>251</v>
      </c>
      <c r="C65" s="12" t="str">
        <f>IF('Test Sample Data'!C64="","",IF(SUM('Test Sample Data'!C$3:C$98)&gt;10,IF(AND(ISNUMBER('Test Sample Data'!C64),'Test Sample Data'!C64&lt;35,'Test Sample Data'!C64&gt;0),'Test Sample Data'!C64,35),""))</f>
        <v/>
      </c>
      <c r="D65" s="12" t="str">
        <f>IF('Test Sample Data'!D64="","",IF(SUM('Test Sample Data'!D$3:D$98)&gt;10,IF(AND(ISNUMBER('Test Sample Data'!D64),'Test Sample Data'!D64&lt;35,'Test Sample Data'!D64&gt;0),'Test Sample Data'!D64,35),""))</f>
        <v/>
      </c>
      <c r="E65" s="12" t="str">
        <f>IF('Test Sample Data'!E64="","",IF(SUM('Test Sample Data'!E$3:E$98)&gt;10,IF(AND(ISNUMBER('Test Sample Data'!E64),'Test Sample Data'!E64&lt;35,'Test Sample Data'!E64&gt;0),'Test Sample Data'!E64,35),""))</f>
        <v/>
      </c>
      <c r="F65" s="12" t="str">
        <f>IF('Test Sample Data'!F64="","",IF(SUM('Test Sample Data'!F$3:F$98)&gt;10,IF(AND(ISNUMBER('Test Sample Data'!F64),'Test Sample Data'!F64&lt;35,'Test Sample Data'!F64&gt;0),'Test Sample Data'!F64,35),""))</f>
        <v/>
      </c>
      <c r="G65" s="12" t="str">
        <f>IF('Test Sample Data'!G64="","",IF(SUM('Test Sample Data'!G$3:G$98)&gt;10,IF(AND(ISNUMBER('Test Sample Data'!G64),'Test Sample Data'!G64&lt;35,'Test Sample Data'!G64&gt;0),'Test Sample Data'!G64,35),""))</f>
        <v/>
      </c>
      <c r="H65" s="12" t="str">
        <f>IF('Test Sample Data'!H64="","",IF(SUM('Test Sample Data'!H$3:H$98)&gt;10,IF(AND(ISNUMBER('Test Sample Data'!H64),'Test Sample Data'!H64&lt;35,'Test Sample Data'!H64&gt;0),'Test Sample Data'!H64,35),""))</f>
        <v/>
      </c>
      <c r="I65" s="12" t="str">
        <f>IF('Test Sample Data'!I64="","",IF(SUM('Test Sample Data'!I$3:I$98)&gt;10,IF(AND(ISNUMBER('Test Sample Data'!I64),'Test Sample Data'!I64&lt;35,'Test Sample Data'!I64&gt;0),'Test Sample Data'!I64,35),""))</f>
        <v/>
      </c>
      <c r="J65" s="12" t="str">
        <f>IF('Test Sample Data'!J64="","",IF(SUM('Test Sample Data'!J$3:J$98)&gt;10,IF(AND(ISNUMBER('Test Sample Data'!J64),'Test Sample Data'!J64&lt;35,'Test Sample Data'!J64&gt;0),'Test Sample Data'!J64,35),""))</f>
        <v/>
      </c>
      <c r="K65" s="12" t="str">
        <f>IF('Test Sample Data'!K64="","",IF(SUM('Test Sample Data'!K$3:K$98)&gt;10,IF(AND(ISNUMBER('Test Sample Data'!K64),'Test Sample Data'!K64&lt;35,'Test Sample Data'!K64&gt;0),'Test Sample Data'!K64,35),""))</f>
        <v/>
      </c>
      <c r="L65" s="12" t="str">
        <f>IF('Test Sample Data'!L64="","",IF(SUM('Test Sample Data'!L$3:L$98)&gt;10,IF(AND(ISNUMBER('Test Sample Data'!L64),'Test Sample Data'!L64&lt;35,'Test Sample Data'!L64&gt;0),'Test Sample Data'!L64,35),""))</f>
        <v/>
      </c>
      <c r="M65" s="12" t="str">
        <f>'Gene Table'!C64</f>
        <v>NM_000789</v>
      </c>
      <c r="N65" s="12" t="s">
        <v>251</v>
      </c>
      <c r="O65" s="12" t="str">
        <f>IF('Control Sample Data'!C64="","",IF(SUM('Control Sample Data'!C$3:C$98)&gt;10,IF(AND(ISNUMBER('Control Sample Data'!C64),'Control Sample Data'!C64&lt;35,'Control Sample Data'!C64&gt;0),'Control Sample Data'!C64,35),""))</f>
        <v/>
      </c>
      <c r="P65" s="12" t="str">
        <f>IF('Control Sample Data'!D64="","",IF(SUM('Control Sample Data'!D$3:D$98)&gt;10,IF(AND(ISNUMBER('Control Sample Data'!D64),'Control Sample Data'!D64&lt;35,'Control Sample Data'!D64&gt;0),'Control Sample Data'!D64,35),""))</f>
        <v/>
      </c>
      <c r="Q65" s="12" t="str">
        <f>IF('Control Sample Data'!E64="","",IF(SUM('Control Sample Data'!E$3:E$98)&gt;10,IF(AND(ISNUMBER('Control Sample Data'!E64),'Control Sample Data'!E64&lt;35,'Control Sample Data'!E64&gt;0),'Control Sample Data'!E64,35),""))</f>
        <v/>
      </c>
      <c r="R65" s="12" t="str">
        <f>IF('Control Sample Data'!F64="","",IF(SUM('Control Sample Data'!F$3:F$98)&gt;10,IF(AND(ISNUMBER('Control Sample Data'!F64),'Control Sample Data'!F64&lt;35,'Control Sample Data'!F64&gt;0),'Control Sample Data'!F64,35),""))</f>
        <v/>
      </c>
      <c r="S65" s="12" t="str">
        <f>IF('Control Sample Data'!G64="","",IF(SUM('Control Sample Data'!G$3:G$98)&gt;10,IF(AND(ISNUMBER('Control Sample Data'!G64),'Control Sample Data'!G64&lt;35,'Control Sample Data'!G64&gt;0),'Control Sample Data'!G64,35),""))</f>
        <v/>
      </c>
      <c r="T65" s="12" t="str">
        <f>IF('Control Sample Data'!H64="","",IF(SUM('Control Sample Data'!H$3:H$98)&gt;10,IF(AND(ISNUMBER('Control Sample Data'!H64),'Control Sample Data'!H64&lt;35,'Control Sample Data'!H64&gt;0),'Control Sample Data'!H64,35),""))</f>
        <v/>
      </c>
      <c r="U65" s="12" t="str">
        <f>IF('Control Sample Data'!I64="","",IF(SUM('Control Sample Data'!I$3:I$98)&gt;10,IF(AND(ISNUMBER('Control Sample Data'!I64),'Control Sample Data'!I64&lt;35,'Control Sample Data'!I64&gt;0),'Control Sample Data'!I64,35),""))</f>
        <v/>
      </c>
      <c r="V65" s="12" t="str">
        <f>IF('Control Sample Data'!J64="","",IF(SUM('Control Sample Data'!J$3:J$98)&gt;10,IF(AND(ISNUMBER('Control Sample Data'!J64),'Control Sample Data'!J64&lt;35,'Control Sample Data'!J64&gt;0),'Control Sample Data'!J64,35),""))</f>
        <v/>
      </c>
      <c r="W65" s="12" t="str">
        <f>IF('Control Sample Data'!K64="","",IF(SUM('Control Sample Data'!K$3:K$98)&gt;10,IF(AND(ISNUMBER('Control Sample Data'!K64),'Control Sample Data'!K64&lt;35,'Control Sample Data'!K64&gt;0),'Control Sample Data'!K64,35),""))</f>
        <v/>
      </c>
      <c r="X65" s="12" t="str">
        <f>IF('Control Sample Data'!L64="","",IF(SUM('Control Sample Data'!L$3:L$98)&gt;10,IF(AND(ISNUMBER('Control Sample Data'!L64),'Control Sample Data'!L64&lt;35,'Control Sample Data'!L64&gt;0),'Control Sample Data'!L64,35),""))</f>
        <v/>
      </c>
      <c r="AS65" s="11" t="str">
        <f t="shared" si="21"/>
        <v>NM_000789</v>
      </c>
      <c r="AT65" s="44" t="s">
        <v>251</v>
      </c>
      <c r="AU65" s="12" t="str">
        <f t="shared" si="48"/>
        <v/>
      </c>
      <c r="AV65" s="12" t="str">
        <f t="shared" si="49"/>
        <v/>
      </c>
      <c r="AW65" s="12" t="str">
        <f t="shared" si="50"/>
        <v/>
      </c>
      <c r="AX65" s="12" t="str">
        <f t="shared" si="51"/>
        <v/>
      </c>
      <c r="AY65" s="12" t="str">
        <f t="shared" si="52"/>
        <v/>
      </c>
      <c r="AZ65" s="12" t="str">
        <f t="shared" si="53"/>
        <v/>
      </c>
      <c r="BA65" s="12" t="str">
        <f t="shared" si="54"/>
        <v/>
      </c>
      <c r="BB65" s="12" t="str">
        <f t="shared" si="55"/>
        <v/>
      </c>
      <c r="BC65" s="12" t="str">
        <f t="shared" si="56"/>
        <v/>
      </c>
      <c r="BD65" s="12" t="str">
        <f t="shared" si="57"/>
        <v/>
      </c>
      <c r="BE65" s="12" t="str">
        <f t="shared" si="58"/>
        <v/>
      </c>
      <c r="BF65" s="12" t="str">
        <f t="shared" si="59"/>
        <v/>
      </c>
      <c r="BG65" s="12" t="str">
        <f t="shared" si="60"/>
        <v/>
      </c>
      <c r="BH65" s="12" t="str">
        <f t="shared" si="61"/>
        <v/>
      </c>
      <c r="BI65" s="12" t="str">
        <f t="shared" si="62"/>
        <v/>
      </c>
      <c r="BJ65" s="12" t="str">
        <f t="shared" si="63"/>
        <v/>
      </c>
      <c r="BK65" s="12" t="str">
        <f t="shared" si="64"/>
        <v/>
      </c>
      <c r="BL65" s="12" t="str">
        <f t="shared" si="65"/>
        <v/>
      </c>
      <c r="BM65" s="12" t="str">
        <f t="shared" si="66"/>
        <v/>
      </c>
      <c r="BN65" s="12" t="str">
        <f t="shared" si="67"/>
        <v/>
      </c>
      <c r="BO65" s="46" t="str">
        <f t="shared" si="70"/>
        <v>N/A</v>
      </c>
      <c r="BP65" s="46" t="str">
        <f t="shared" si="71"/>
        <v>N/A</v>
      </c>
      <c r="BQ65" s="43" t="str">
        <f t="shared" si="25"/>
        <v>NM_000789</v>
      </c>
      <c r="BR65" s="44" t="s">
        <v>461</v>
      </c>
      <c r="BS65" s="47" t="str">
        <f t="shared" si="26"/>
        <v/>
      </c>
      <c r="BT65" s="47" t="str">
        <f t="shared" si="27"/>
        <v/>
      </c>
      <c r="BU65" s="47" t="str">
        <f t="shared" si="28"/>
        <v/>
      </c>
      <c r="BV65" s="47" t="str">
        <f t="shared" si="29"/>
        <v/>
      </c>
      <c r="BW65" s="47" t="str">
        <f t="shared" si="30"/>
        <v/>
      </c>
      <c r="BX65" s="47" t="str">
        <f t="shared" si="31"/>
        <v/>
      </c>
      <c r="BY65" s="47" t="str">
        <f t="shared" si="32"/>
        <v/>
      </c>
      <c r="BZ65" s="47" t="str">
        <f t="shared" si="33"/>
        <v/>
      </c>
      <c r="CA65" s="47" t="str">
        <f t="shared" si="34"/>
        <v/>
      </c>
      <c r="CB65" s="47" t="str">
        <f t="shared" si="35"/>
        <v/>
      </c>
      <c r="CC65" s="47" t="str">
        <f t="shared" si="36"/>
        <v/>
      </c>
      <c r="CD65" s="47" t="str">
        <f t="shared" si="37"/>
        <v/>
      </c>
      <c r="CE65" s="47" t="str">
        <f t="shared" si="38"/>
        <v/>
      </c>
      <c r="CF65" s="47" t="str">
        <f t="shared" si="39"/>
        <v/>
      </c>
      <c r="CG65" s="47" t="str">
        <f t="shared" si="40"/>
        <v/>
      </c>
      <c r="CH65" s="47" t="str">
        <f t="shared" si="41"/>
        <v/>
      </c>
      <c r="CI65" s="47" t="str">
        <f t="shared" si="42"/>
        <v/>
      </c>
      <c r="CJ65" s="47" t="str">
        <f t="shared" si="43"/>
        <v/>
      </c>
      <c r="CK65" s="47" t="str">
        <f t="shared" si="44"/>
        <v/>
      </c>
      <c r="CL65" s="47" t="str">
        <f t="shared" si="45"/>
        <v/>
      </c>
    </row>
    <row r="66" spans="1:90" ht="12.75">
      <c r="A66" s="11" t="str">
        <f>'Gene Table'!C65</f>
        <v>NM_000788</v>
      </c>
      <c r="B66" s="11" t="s">
        <v>255</v>
      </c>
      <c r="C66" s="12" t="str">
        <f>IF('Test Sample Data'!C65="","",IF(SUM('Test Sample Data'!C$3:C$98)&gt;10,IF(AND(ISNUMBER('Test Sample Data'!C65),'Test Sample Data'!C65&lt;35,'Test Sample Data'!C65&gt;0),'Test Sample Data'!C65,35),""))</f>
        <v/>
      </c>
      <c r="D66" s="12" t="str">
        <f>IF('Test Sample Data'!D65="","",IF(SUM('Test Sample Data'!D$3:D$98)&gt;10,IF(AND(ISNUMBER('Test Sample Data'!D65),'Test Sample Data'!D65&lt;35,'Test Sample Data'!D65&gt;0),'Test Sample Data'!D65,35),""))</f>
        <v/>
      </c>
      <c r="E66" s="12" t="str">
        <f>IF('Test Sample Data'!E65="","",IF(SUM('Test Sample Data'!E$3:E$98)&gt;10,IF(AND(ISNUMBER('Test Sample Data'!E65),'Test Sample Data'!E65&lt;35,'Test Sample Data'!E65&gt;0),'Test Sample Data'!E65,35),""))</f>
        <v/>
      </c>
      <c r="F66" s="12" t="str">
        <f>IF('Test Sample Data'!F65="","",IF(SUM('Test Sample Data'!F$3:F$98)&gt;10,IF(AND(ISNUMBER('Test Sample Data'!F65),'Test Sample Data'!F65&lt;35,'Test Sample Data'!F65&gt;0),'Test Sample Data'!F65,35),""))</f>
        <v/>
      </c>
      <c r="G66" s="12" t="str">
        <f>IF('Test Sample Data'!G65="","",IF(SUM('Test Sample Data'!G$3:G$98)&gt;10,IF(AND(ISNUMBER('Test Sample Data'!G65),'Test Sample Data'!G65&lt;35,'Test Sample Data'!G65&gt;0),'Test Sample Data'!G65,35),""))</f>
        <v/>
      </c>
      <c r="H66" s="12" t="str">
        <f>IF('Test Sample Data'!H65="","",IF(SUM('Test Sample Data'!H$3:H$98)&gt;10,IF(AND(ISNUMBER('Test Sample Data'!H65),'Test Sample Data'!H65&lt;35,'Test Sample Data'!H65&gt;0),'Test Sample Data'!H65,35),""))</f>
        <v/>
      </c>
      <c r="I66" s="12" t="str">
        <f>IF('Test Sample Data'!I65="","",IF(SUM('Test Sample Data'!I$3:I$98)&gt;10,IF(AND(ISNUMBER('Test Sample Data'!I65),'Test Sample Data'!I65&lt;35,'Test Sample Data'!I65&gt;0),'Test Sample Data'!I65,35),""))</f>
        <v/>
      </c>
      <c r="J66" s="12" t="str">
        <f>IF('Test Sample Data'!J65="","",IF(SUM('Test Sample Data'!J$3:J$98)&gt;10,IF(AND(ISNUMBER('Test Sample Data'!J65),'Test Sample Data'!J65&lt;35,'Test Sample Data'!J65&gt;0),'Test Sample Data'!J65,35),""))</f>
        <v/>
      </c>
      <c r="K66" s="12" t="str">
        <f>IF('Test Sample Data'!K65="","",IF(SUM('Test Sample Data'!K$3:K$98)&gt;10,IF(AND(ISNUMBER('Test Sample Data'!K65),'Test Sample Data'!K65&lt;35,'Test Sample Data'!K65&gt;0),'Test Sample Data'!K65,35),""))</f>
        <v/>
      </c>
      <c r="L66" s="12" t="str">
        <f>IF('Test Sample Data'!L65="","",IF(SUM('Test Sample Data'!L$3:L$98)&gt;10,IF(AND(ISNUMBER('Test Sample Data'!L65),'Test Sample Data'!L65&lt;35,'Test Sample Data'!L65&gt;0),'Test Sample Data'!L65,35),""))</f>
        <v/>
      </c>
      <c r="M66" s="12" t="str">
        <f>'Gene Table'!C65</f>
        <v>NM_000788</v>
      </c>
      <c r="N66" s="12" t="s">
        <v>255</v>
      </c>
      <c r="O66" s="12" t="str">
        <f>IF('Control Sample Data'!C65="","",IF(SUM('Control Sample Data'!C$3:C$98)&gt;10,IF(AND(ISNUMBER('Control Sample Data'!C65),'Control Sample Data'!C65&lt;35,'Control Sample Data'!C65&gt;0),'Control Sample Data'!C65,35),""))</f>
        <v/>
      </c>
      <c r="P66" s="12" t="str">
        <f>IF('Control Sample Data'!D65="","",IF(SUM('Control Sample Data'!D$3:D$98)&gt;10,IF(AND(ISNUMBER('Control Sample Data'!D65),'Control Sample Data'!D65&lt;35,'Control Sample Data'!D65&gt;0),'Control Sample Data'!D65,35),""))</f>
        <v/>
      </c>
      <c r="Q66" s="12" t="str">
        <f>IF('Control Sample Data'!E65="","",IF(SUM('Control Sample Data'!E$3:E$98)&gt;10,IF(AND(ISNUMBER('Control Sample Data'!E65),'Control Sample Data'!E65&lt;35,'Control Sample Data'!E65&gt;0),'Control Sample Data'!E65,35),""))</f>
        <v/>
      </c>
      <c r="R66" s="12" t="str">
        <f>IF('Control Sample Data'!F65="","",IF(SUM('Control Sample Data'!F$3:F$98)&gt;10,IF(AND(ISNUMBER('Control Sample Data'!F65),'Control Sample Data'!F65&lt;35,'Control Sample Data'!F65&gt;0),'Control Sample Data'!F65,35),""))</f>
        <v/>
      </c>
      <c r="S66" s="12" t="str">
        <f>IF('Control Sample Data'!G65="","",IF(SUM('Control Sample Data'!G$3:G$98)&gt;10,IF(AND(ISNUMBER('Control Sample Data'!G65),'Control Sample Data'!G65&lt;35,'Control Sample Data'!G65&gt;0),'Control Sample Data'!G65,35),""))</f>
        <v/>
      </c>
      <c r="T66" s="12" t="str">
        <f>IF('Control Sample Data'!H65="","",IF(SUM('Control Sample Data'!H$3:H$98)&gt;10,IF(AND(ISNUMBER('Control Sample Data'!H65),'Control Sample Data'!H65&lt;35,'Control Sample Data'!H65&gt;0),'Control Sample Data'!H65,35),""))</f>
        <v/>
      </c>
      <c r="U66" s="12" t="str">
        <f>IF('Control Sample Data'!I65="","",IF(SUM('Control Sample Data'!I$3:I$98)&gt;10,IF(AND(ISNUMBER('Control Sample Data'!I65),'Control Sample Data'!I65&lt;35,'Control Sample Data'!I65&gt;0),'Control Sample Data'!I65,35),""))</f>
        <v/>
      </c>
      <c r="V66" s="12" t="str">
        <f>IF('Control Sample Data'!J65="","",IF(SUM('Control Sample Data'!J$3:J$98)&gt;10,IF(AND(ISNUMBER('Control Sample Data'!J65),'Control Sample Data'!J65&lt;35,'Control Sample Data'!J65&gt;0),'Control Sample Data'!J65,35),""))</f>
        <v/>
      </c>
      <c r="W66" s="12" t="str">
        <f>IF('Control Sample Data'!K65="","",IF(SUM('Control Sample Data'!K$3:K$98)&gt;10,IF(AND(ISNUMBER('Control Sample Data'!K65),'Control Sample Data'!K65&lt;35,'Control Sample Data'!K65&gt;0),'Control Sample Data'!K65,35),""))</f>
        <v/>
      </c>
      <c r="X66" s="12" t="str">
        <f>IF('Control Sample Data'!L65="","",IF(SUM('Control Sample Data'!L$3:L$98)&gt;10,IF(AND(ISNUMBER('Control Sample Data'!L65),'Control Sample Data'!L65&lt;35,'Control Sample Data'!L65&gt;0),'Control Sample Data'!L65,35),""))</f>
        <v/>
      </c>
      <c r="AS66" s="11" t="str">
        <f t="shared" si="21"/>
        <v>NM_000788</v>
      </c>
      <c r="AT66" s="44" t="s">
        <v>255</v>
      </c>
      <c r="AU66" s="12" t="str">
        <f t="shared" si="48"/>
        <v/>
      </c>
      <c r="AV66" s="12" t="str">
        <f t="shared" si="49"/>
        <v/>
      </c>
      <c r="AW66" s="12" t="str">
        <f t="shared" si="50"/>
        <v/>
      </c>
      <c r="AX66" s="12" t="str">
        <f t="shared" si="51"/>
        <v/>
      </c>
      <c r="AY66" s="12" t="str">
        <f t="shared" si="52"/>
        <v/>
      </c>
      <c r="AZ66" s="12" t="str">
        <f t="shared" si="53"/>
        <v/>
      </c>
      <c r="BA66" s="12" t="str">
        <f t="shared" si="54"/>
        <v/>
      </c>
      <c r="BB66" s="12" t="str">
        <f t="shared" si="55"/>
        <v/>
      </c>
      <c r="BC66" s="12" t="str">
        <f t="shared" si="56"/>
        <v/>
      </c>
      <c r="BD66" s="12" t="str">
        <f t="shared" si="57"/>
        <v/>
      </c>
      <c r="BE66" s="12" t="str">
        <f t="shared" si="58"/>
        <v/>
      </c>
      <c r="BF66" s="12" t="str">
        <f t="shared" si="59"/>
        <v/>
      </c>
      <c r="BG66" s="12" t="str">
        <f t="shared" si="60"/>
        <v/>
      </c>
      <c r="BH66" s="12" t="str">
        <f t="shared" si="61"/>
        <v/>
      </c>
      <c r="BI66" s="12" t="str">
        <f t="shared" si="62"/>
        <v/>
      </c>
      <c r="BJ66" s="12" t="str">
        <f t="shared" si="63"/>
        <v/>
      </c>
      <c r="BK66" s="12" t="str">
        <f t="shared" si="64"/>
        <v/>
      </c>
      <c r="BL66" s="12" t="str">
        <f t="shared" si="65"/>
        <v/>
      </c>
      <c r="BM66" s="12" t="str">
        <f t="shared" si="66"/>
        <v/>
      </c>
      <c r="BN66" s="12" t="str">
        <f t="shared" si="67"/>
        <v/>
      </c>
      <c r="BO66" s="46" t="str">
        <f t="shared" si="70"/>
        <v>N/A</v>
      </c>
      <c r="BP66" s="46" t="str">
        <f t="shared" si="71"/>
        <v>N/A</v>
      </c>
      <c r="BQ66" s="43" t="str">
        <f t="shared" si="25"/>
        <v>NM_000788</v>
      </c>
      <c r="BR66" s="44" t="s">
        <v>462</v>
      </c>
      <c r="BS66" s="47" t="str">
        <f t="shared" si="26"/>
        <v/>
      </c>
      <c r="BT66" s="47" t="str">
        <f t="shared" si="27"/>
        <v/>
      </c>
      <c r="BU66" s="47" t="str">
        <f t="shared" si="28"/>
        <v/>
      </c>
      <c r="BV66" s="47" t="str">
        <f t="shared" si="29"/>
        <v/>
      </c>
      <c r="BW66" s="47" t="str">
        <f t="shared" si="30"/>
        <v/>
      </c>
      <c r="BX66" s="47" t="str">
        <f t="shared" si="31"/>
        <v/>
      </c>
      <c r="BY66" s="47" t="str">
        <f t="shared" si="32"/>
        <v/>
      </c>
      <c r="BZ66" s="47" t="str">
        <f t="shared" si="33"/>
        <v/>
      </c>
      <c r="CA66" s="47" t="str">
        <f t="shared" si="34"/>
        <v/>
      </c>
      <c r="CB66" s="47" t="str">
        <f t="shared" si="35"/>
        <v/>
      </c>
      <c r="CC66" s="47" t="str">
        <f t="shared" si="36"/>
        <v/>
      </c>
      <c r="CD66" s="47" t="str">
        <f t="shared" si="37"/>
        <v/>
      </c>
      <c r="CE66" s="47" t="str">
        <f t="shared" si="38"/>
        <v/>
      </c>
      <c r="CF66" s="47" t="str">
        <f t="shared" si="39"/>
        <v/>
      </c>
      <c r="CG66" s="47" t="str">
        <f t="shared" si="40"/>
        <v/>
      </c>
      <c r="CH66" s="47" t="str">
        <f t="shared" si="41"/>
        <v/>
      </c>
      <c r="CI66" s="47" t="str">
        <f t="shared" si="42"/>
        <v/>
      </c>
      <c r="CJ66" s="47" t="str">
        <f t="shared" si="43"/>
        <v/>
      </c>
      <c r="CK66" s="47" t="str">
        <f t="shared" si="44"/>
        <v/>
      </c>
      <c r="CL66" s="47" t="str">
        <f t="shared" si="45"/>
        <v/>
      </c>
    </row>
    <row r="67" spans="1:90" ht="12.75">
      <c r="A67" s="11" t="str">
        <f>'Gene Table'!C66</f>
        <v>NM_000103</v>
      </c>
      <c r="B67" s="11" t="s">
        <v>259</v>
      </c>
      <c r="C67" s="12" t="str">
        <f>IF('Test Sample Data'!C66="","",IF(SUM('Test Sample Data'!C$3:C$98)&gt;10,IF(AND(ISNUMBER('Test Sample Data'!C66),'Test Sample Data'!C66&lt;35,'Test Sample Data'!C66&gt;0),'Test Sample Data'!C66,35),""))</f>
        <v/>
      </c>
      <c r="D67" s="12" t="str">
        <f>IF('Test Sample Data'!D66="","",IF(SUM('Test Sample Data'!D$3:D$98)&gt;10,IF(AND(ISNUMBER('Test Sample Data'!D66),'Test Sample Data'!D66&lt;35,'Test Sample Data'!D66&gt;0),'Test Sample Data'!D66,35),""))</f>
        <v/>
      </c>
      <c r="E67" s="12" t="str">
        <f>IF('Test Sample Data'!E66="","",IF(SUM('Test Sample Data'!E$3:E$98)&gt;10,IF(AND(ISNUMBER('Test Sample Data'!E66),'Test Sample Data'!E66&lt;35,'Test Sample Data'!E66&gt;0),'Test Sample Data'!E66,35),""))</f>
        <v/>
      </c>
      <c r="F67" s="12" t="str">
        <f>IF('Test Sample Data'!F66="","",IF(SUM('Test Sample Data'!F$3:F$98)&gt;10,IF(AND(ISNUMBER('Test Sample Data'!F66),'Test Sample Data'!F66&lt;35,'Test Sample Data'!F66&gt;0),'Test Sample Data'!F66,35),""))</f>
        <v/>
      </c>
      <c r="G67" s="12" t="str">
        <f>IF('Test Sample Data'!G66="","",IF(SUM('Test Sample Data'!G$3:G$98)&gt;10,IF(AND(ISNUMBER('Test Sample Data'!G66),'Test Sample Data'!G66&lt;35,'Test Sample Data'!G66&gt;0),'Test Sample Data'!G66,35),""))</f>
        <v/>
      </c>
      <c r="H67" s="12" t="str">
        <f>IF('Test Sample Data'!H66="","",IF(SUM('Test Sample Data'!H$3:H$98)&gt;10,IF(AND(ISNUMBER('Test Sample Data'!H66),'Test Sample Data'!H66&lt;35,'Test Sample Data'!H66&gt;0),'Test Sample Data'!H66,35),""))</f>
        <v/>
      </c>
      <c r="I67" s="12" t="str">
        <f>IF('Test Sample Data'!I66="","",IF(SUM('Test Sample Data'!I$3:I$98)&gt;10,IF(AND(ISNUMBER('Test Sample Data'!I66),'Test Sample Data'!I66&lt;35,'Test Sample Data'!I66&gt;0),'Test Sample Data'!I66,35),""))</f>
        <v/>
      </c>
      <c r="J67" s="12" t="str">
        <f>IF('Test Sample Data'!J66="","",IF(SUM('Test Sample Data'!J$3:J$98)&gt;10,IF(AND(ISNUMBER('Test Sample Data'!J66),'Test Sample Data'!J66&lt;35,'Test Sample Data'!J66&gt;0),'Test Sample Data'!J66,35),""))</f>
        <v/>
      </c>
      <c r="K67" s="12" t="str">
        <f>IF('Test Sample Data'!K66="","",IF(SUM('Test Sample Data'!K$3:K$98)&gt;10,IF(AND(ISNUMBER('Test Sample Data'!K66),'Test Sample Data'!K66&lt;35,'Test Sample Data'!K66&gt;0),'Test Sample Data'!K66,35),""))</f>
        <v/>
      </c>
      <c r="L67" s="12" t="str">
        <f>IF('Test Sample Data'!L66="","",IF(SUM('Test Sample Data'!L$3:L$98)&gt;10,IF(AND(ISNUMBER('Test Sample Data'!L66),'Test Sample Data'!L66&lt;35,'Test Sample Data'!L66&gt;0),'Test Sample Data'!L66,35),""))</f>
        <v/>
      </c>
      <c r="M67" s="12" t="str">
        <f>'Gene Table'!C66</f>
        <v>NM_000103</v>
      </c>
      <c r="N67" s="12" t="s">
        <v>259</v>
      </c>
      <c r="O67" s="12" t="str">
        <f>IF('Control Sample Data'!C66="","",IF(SUM('Control Sample Data'!C$3:C$98)&gt;10,IF(AND(ISNUMBER('Control Sample Data'!C66),'Control Sample Data'!C66&lt;35,'Control Sample Data'!C66&gt;0),'Control Sample Data'!C66,35),""))</f>
        <v/>
      </c>
      <c r="P67" s="12" t="str">
        <f>IF('Control Sample Data'!D66="","",IF(SUM('Control Sample Data'!D$3:D$98)&gt;10,IF(AND(ISNUMBER('Control Sample Data'!D66),'Control Sample Data'!D66&lt;35,'Control Sample Data'!D66&gt;0),'Control Sample Data'!D66,35),""))</f>
        <v/>
      </c>
      <c r="Q67" s="12" t="str">
        <f>IF('Control Sample Data'!E66="","",IF(SUM('Control Sample Data'!E$3:E$98)&gt;10,IF(AND(ISNUMBER('Control Sample Data'!E66),'Control Sample Data'!E66&lt;35,'Control Sample Data'!E66&gt;0),'Control Sample Data'!E66,35),""))</f>
        <v/>
      </c>
      <c r="R67" s="12" t="str">
        <f>IF('Control Sample Data'!F66="","",IF(SUM('Control Sample Data'!F$3:F$98)&gt;10,IF(AND(ISNUMBER('Control Sample Data'!F66),'Control Sample Data'!F66&lt;35,'Control Sample Data'!F66&gt;0),'Control Sample Data'!F66,35),""))</f>
        <v/>
      </c>
      <c r="S67" s="12" t="str">
        <f>IF('Control Sample Data'!G66="","",IF(SUM('Control Sample Data'!G$3:G$98)&gt;10,IF(AND(ISNUMBER('Control Sample Data'!G66),'Control Sample Data'!G66&lt;35,'Control Sample Data'!G66&gt;0),'Control Sample Data'!G66,35),""))</f>
        <v/>
      </c>
      <c r="T67" s="12" t="str">
        <f>IF('Control Sample Data'!H66="","",IF(SUM('Control Sample Data'!H$3:H$98)&gt;10,IF(AND(ISNUMBER('Control Sample Data'!H66),'Control Sample Data'!H66&lt;35,'Control Sample Data'!H66&gt;0),'Control Sample Data'!H66,35),""))</f>
        <v/>
      </c>
      <c r="U67" s="12" t="str">
        <f>IF('Control Sample Data'!I66="","",IF(SUM('Control Sample Data'!I$3:I$98)&gt;10,IF(AND(ISNUMBER('Control Sample Data'!I66),'Control Sample Data'!I66&lt;35,'Control Sample Data'!I66&gt;0),'Control Sample Data'!I66,35),""))</f>
        <v/>
      </c>
      <c r="V67" s="12" t="str">
        <f>IF('Control Sample Data'!J66="","",IF(SUM('Control Sample Data'!J$3:J$98)&gt;10,IF(AND(ISNUMBER('Control Sample Data'!J66),'Control Sample Data'!J66&lt;35,'Control Sample Data'!J66&gt;0),'Control Sample Data'!J66,35),""))</f>
        <v/>
      </c>
      <c r="W67" s="12" t="str">
        <f>IF('Control Sample Data'!K66="","",IF(SUM('Control Sample Data'!K$3:K$98)&gt;10,IF(AND(ISNUMBER('Control Sample Data'!K66),'Control Sample Data'!K66&lt;35,'Control Sample Data'!K66&gt;0),'Control Sample Data'!K66,35),""))</f>
        <v/>
      </c>
      <c r="X67" s="12" t="str">
        <f>IF('Control Sample Data'!L66="","",IF(SUM('Control Sample Data'!L$3:L$98)&gt;10,IF(AND(ISNUMBER('Control Sample Data'!L66),'Control Sample Data'!L66&lt;35,'Control Sample Data'!L66&gt;0),'Control Sample Data'!L66,35),""))</f>
        <v/>
      </c>
      <c r="AS67" s="11" t="str">
        <f t="shared" si="21"/>
        <v>NM_000103</v>
      </c>
      <c r="AT67" s="44" t="s">
        <v>259</v>
      </c>
      <c r="AU67" s="12" t="str">
        <f t="shared" si="48"/>
        <v/>
      </c>
      <c r="AV67" s="12" t="str">
        <f t="shared" si="49"/>
        <v/>
      </c>
      <c r="AW67" s="12" t="str">
        <f t="shared" si="50"/>
        <v/>
      </c>
      <c r="AX67" s="12" t="str">
        <f t="shared" si="51"/>
        <v/>
      </c>
      <c r="AY67" s="12" t="str">
        <f t="shared" si="52"/>
        <v/>
      </c>
      <c r="AZ67" s="12" t="str">
        <f t="shared" si="53"/>
        <v/>
      </c>
      <c r="BA67" s="12" t="str">
        <f t="shared" si="54"/>
        <v/>
      </c>
      <c r="BB67" s="12" t="str">
        <f t="shared" si="55"/>
        <v/>
      </c>
      <c r="BC67" s="12" t="str">
        <f t="shared" si="56"/>
        <v/>
      </c>
      <c r="BD67" s="12" t="str">
        <f t="shared" si="57"/>
        <v/>
      </c>
      <c r="BE67" s="12" t="str">
        <f t="shared" si="58"/>
        <v/>
      </c>
      <c r="BF67" s="12" t="str">
        <f t="shared" si="59"/>
        <v/>
      </c>
      <c r="BG67" s="12" t="str">
        <f t="shared" si="60"/>
        <v/>
      </c>
      <c r="BH67" s="12" t="str">
        <f t="shared" si="61"/>
        <v/>
      </c>
      <c r="BI67" s="12" t="str">
        <f t="shared" si="62"/>
        <v/>
      </c>
      <c r="BJ67" s="12" t="str">
        <f t="shared" si="63"/>
        <v/>
      </c>
      <c r="BK67" s="12" t="str">
        <f t="shared" si="64"/>
        <v/>
      </c>
      <c r="BL67" s="12" t="str">
        <f t="shared" si="65"/>
        <v/>
      </c>
      <c r="BM67" s="12" t="str">
        <f t="shared" si="66"/>
        <v/>
      </c>
      <c r="BN67" s="12" t="str">
        <f t="shared" si="67"/>
        <v/>
      </c>
      <c r="BO67" s="46" t="str">
        <f t="shared" si="70"/>
        <v>N/A</v>
      </c>
      <c r="BP67" s="46" t="str">
        <f t="shared" si="71"/>
        <v>N/A</v>
      </c>
      <c r="BQ67" s="43" t="str">
        <f t="shared" si="25"/>
        <v>NM_000103</v>
      </c>
      <c r="BR67" s="44" t="s">
        <v>463</v>
      </c>
      <c r="BS67" s="47" t="str">
        <f t="shared" si="26"/>
        <v/>
      </c>
      <c r="BT67" s="47" t="str">
        <f t="shared" si="27"/>
        <v/>
      </c>
      <c r="BU67" s="47" t="str">
        <f t="shared" si="28"/>
        <v/>
      </c>
      <c r="BV67" s="47" t="str">
        <f t="shared" si="29"/>
        <v/>
      </c>
      <c r="BW67" s="47" t="str">
        <f t="shared" si="30"/>
        <v/>
      </c>
      <c r="BX67" s="47" t="str">
        <f t="shared" si="31"/>
        <v/>
      </c>
      <c r="BY67" s="47" t="str">
        <f t="shared" si="32"/>
        <v/>
      </c>
      <c r="BZ67" s="47" t="str">
        <f t="shared" si="33"/>
        <v/>
      </c>
      <c r="CA67" s="47" t="str">
        <f t="shared" si="34"/>
        <v/>
      </c>
      <c r="CB67" s="47" t="str">
        <f t="shared" si="35"/>
        <v/>
      </c>
      <c r="CC67" s="47" t="str">
        <f t="shared" si="36"/>
        <v/>
      </c>
      <c r="CD67" s="47" t="str">
        <f t="shared" si="37"/>
        <v/>
      </c>
      <c r="CE67" s="47" t="str">
        <f t="shared" si="38"/>
        <v/>
      </c>
      <c r="CF67" s="47" t="str">
        <f t="shared" si="39"/>
        <v/>
      </c>
      <c r="CG67" s="47" t="str">
        <f t="shared" si="40"/>
        <v/>
      </c>
      <c r="CH67" s="47" t="str">
        <f t="shared" si="41"/>
        <v/>
      </c>
      <c r="CI67" s="47" t="str">
        <f t="shared" si="42"/>
        <v/>
      </c>
      <c r="CJ67" s="47" t="str">
        <f t="shared" si="43"/>
        <v/>
      </c>
      <c r="CK67" s="47" t="str">
        <f t="shared" si="44"/>
        <v/>
      </c>
      <c r="CL67" s="47" t="str">
        <f t="shared" si="45"/>
        <v/>
      </c>
    </row>
    <row r="68" spans="1:90" ht="12.75">
      <c r="A68" s="11" t="str">
        <f>'Gene Table'!C67</f>
        <v>NM_000754</v>
      </c>
      <c r="B68" s="11" t="s">
        <v>263</v>
      </c>
      <c r="C68" s="12" t="str">
        <f>IF('Test Sample Data'!C67="","",IF(SUM('Test Sample Data'!C$3:C$98)&gt;10,IF(AND(ISNUMBER('Test Sample Data'!C67),'Test Sample Data'!C67&lt;35,'Test Sample Data'!C67&gt;0),'Test Sample Data'!C67,35),""))</f>
        <v/>
      </c>
      <c r="D68" s="12" t="str">
        <f>IF('Test Sample Data'!D67="","",IF(SUM('Test Sample Data'!D$3:D$98)&gt;10,IF(AND(ISNUMBER('Test Sample Data'!D67),'Test Sample Data'!D67&lt;35,'Test Sample Data'!D67&gt;0),'Test Sample Data'!D67,35),""))</f>
        <v/>
      </c>
      <c r="E68" s="12" t="str">
        <f>IF('Test Sample Data'!E67="","",IF(SUM('Test Sample Data'!E$3:E$98)&gt;10,IF(AND(ISNUMBER('Test Sample Data'!E67),'Test Sample Data'!E67&lt;35,'Test Sample Data'!E67&gt;0),'Test Sample Data'!E67,35),""))</f>
        <v/>
      </c>
      <c r="F68" s="12" t="str">
        <f>IF('Test Sample Data'!F67="","",IF(SUM('Test Sample Data'!F$3:F$98)&gt;10,IF(AND(ISNUMBER('Test Sample Data'!F67),'Test Sample Data'!F67&lt;35,'Test Sample Data'!F67&gt;0),'Test Sample Data'!F67,35),""))</f>
        <v/>
      </c>
      <c r="G68" s="12" t="str">
        <f>IF('Test Sample Data'!G67="","",IF(SUM('Test Sample Data'!G$3:G$98)&gt;10,IF(AND(ISNUMBER('Test Sample Data'!G67),'Test Sample Data'!G67&lt;35,'Test Sample Data'!G67&gt;0),'Test Sample Data'!G67,35),""))</f>
        <v/>
      </c>
      <c r="H68" s="12" t="str">
        <f>IF('Test Sample Data'!H67="","",IF(SUM('Test Sample Data'!H$3:H$98)&gt;10,IF(AND(ISNUMBER('Test Sample Data'!H67),'Test Sample Data'!H67&lt;35,'Test Sample Data'!H67&gt;0),'Test Sample Data'!H67,35),""))</f>
        <v/>
      </c>
      <c r="I68" s="12" t="str">
        <f>IF('Test Sample Data'!I67="","",IF(SUM('Test Sample Data'!I$3:I$98)&gt;10,IF(AND(ISNUMBER('Test Sample Data'!I67),'Test Sample Data'!I67&lt;35,'Test Sample Data'!I67&gt;0),'Test Sample Data'!I67,35),""))</f>
        <v/>
      </c>
      <c r="J68" s="12" t="str">
        <f>IF('Test Sample Data'!J67="","",IF(SUM('Test Sample Data'!J$3:J$98)&gt;10,IF(AND(ISNUMBER('Test Sample Data'!J67),'Test Sample Data'!J67&lt;35,'Test Sample Data'!J67&gt;0),'Test Sample Data'!J67,35),""))</f>
        <v/>
      </c>
      <c r="K68" s="12" t="str">
        <f>IF('Test Sample Data'!K67="","",IF(SUM('Test Sample Data'!K$3:K$98)&gt;10,IF(AND(ISNUMBER('Test Sample Data'!K67),'Test Sample Data'!K67&lt;35,'Test Sample Data'!K67&gt;0),'Test Sample Data'!K67,35),""))</f>
        <v/>
      </c>
      <c r="L68" s="12" t="str">
        <f>IF('Test Sample Data'!L67="","",IF(SUM('Test Sample Data'!L$3:L$98)&gt;10,IF(AND(ISNUMBER('Test Sample Data'!L67),'Test Sample Data'!L67&lt;35,'Test Sample Data'!L67&gt;0),'Test Sample Data'!L67,35),""))</f>
        <v/>
      </c>
      <c r="M68" s="12" t="str">
        <f>'Gene Table'!C67</f>
        <v>NM_000754</v>
      </c>
      <c r="N68" s="12" t="s">
        <v>263</v>
      </c>
      <c r="O68" s="12" t="str">
        <f>IF('Control Sample Data'!C67="","",IF(SUM('Control Sample Data'!C$3:C$98)&gt;10,IF(AND(ISNUMBER('Control Sample Data'!C67),'Control Sample Data'!C67&lt;35,'Control Sample Data'!C67&gt;0),'Control Sample Data'!C67,35),""))</f>
        <v/>
      </c>
      <c r="P68" s="12" t="str">
        <f>IF('Control Sample Data'!D67="","",IF(SUM('Control Sample Data'!D$3:D$98)&gt;10,IF(AND(ISNUMBER('Control Sample Data'!D67),'Control Sample Data'!D67&lt;35,'Control Sample Data'!D67&gt;0),'Control Sample Data'!D67,35),""))</f>
        <v/>
      </c>
      <c r="Q68" s="12" t="str">
        <f>IF('Control Sample Data'!E67="","",IF(SUM('Control Sample Data'!E$3:E$98)&gt;10,IF(AND(ISNUMBER('Control Sample Data'!E67),'Control Sample Data'!E67&lt;35,'Control Sample Data'!E67&gt;0),'Control Sample Data'!E67,35),""))</f>
        <v/>
      </c>
      <c r="R68" s="12" t="str">
        <f>IF('Control Sample Data'!F67="","",IF(SUM('Control Sample Data'!F$3:F$98)&gt;10,IF(AND(ISNUMBER('Control Sample Data'!F67),'Control Sample Data'!F67&lt;35,'Control Sample Data'!F67&gt;0),'Control Sample Data'!F67,35),""))</f>
        <v/>
      </c>
      <c r="S68" s="12" t="str">
        <f>IF('Control Sample Data'!G67="","",IF(SUM('Control Sample Data'!G$3:G$98)&gt;10,IF(AND(ISNUMBER('Control Sample Data'!G67),'Control Sample Data'!G67&lt;35,'Control Sample Data'!G67&gt;0),'Control Sample Data'!G67,35),""))</f>
        <v/>
      </c>
      <c r="T68" s="12" t="str">
        <f>IF('Control Sample Data'!H67="","",IF(SUM('Control Sample Data'!H$3:H$98)&gt;10,IF(AND(ISNUMBER('Control Sample Data'!H67),'Control Sample Data'!H67&lt;35,'Control Sample Data'!H67&gt;0),'Control Sample Data'!H67,35),""))</f>
        <v/>
      </c>
      <c r="U68" s="12" t="str">
        <f>IF('Control Sample Data'!I67="","",IF(SUM('Control Sample Data'!I$3:I$98)&gt;10,IF(AND(ISNUMBER('Control Sample Data'!I67),'Control Sample Data'!I67&lt;35,'Control Sample Data'!I67&gt;0),'Control Sample Data'!I67,35),""))</f>
        <v/>
      </c>
      <c r="V68" s="12" t="str">
        <f>IF('Control Sample Data'!J67="","",IF(SUM('Control Sample Data'!J$3:J$98)&gt;10,IF(AND(ISNUMBER('Control Sample Data'!J67),'Control Sample Data'!J67&lt;35,'Control Sample Data'!J67&gt;0),'Control Sample Data'!J67,35),""))</f>
        <v/>
      </c>
      <c r="W68" s="12" t="str">
        <f>IF('Control Sample Data'!K67="","",IF(SUM('Control Sample Data'!K$3:K$98)&gt;10,IF(AND(ISNUMBER('Control Sample Data'!K67),'Control Sample Data'!K67&lt;35,'Control Sample Data'!K67&gt;0),'Control Sample Data'!K67,35),""))</f>
        <v/>
      </c>
      <c r="X68" s="12" t="str">
        <f>IF('Control Sample Data'!L67="","",IF(SUM('Control Sample Data'!L$3:L$98)&gt;10,IF(AND(ISNUMBER('Control Sample Data'!L67),'Control Sample Data'!L67&lt;35,'Control Sample Data'!L67&gt;0),'Control Sample Data'!L67,35),""))</f>
        <v/>
      </c>
      <c r="AS68" s="11" t="str">
        <f t="shared" si="21"/>
        <v>NM_000754</v>
      </c>
      <c r="AT68" s="44" t="s">
        <v>263</v>
      </c>
      <c r="AU68" s="12" t="str">
        <f aca="true" t="shared" si="72" ref="AU68:AU99">IF(ISERROR(C68-Y$26),"",C68-Y$26)</f>
        <v/>
      </c>
      <c r="AV68" s="12" t="str">
        <f aca="true" t="shared" si="73" ref="AV68:AV99">IF(ISERROR(D68-Z$26),"",D68-Z$26)</f>
        <v/>
      </c>
      <c r="AW68" s="12" t="str">
        <f aca="true" t="shared" si="74" ref="AW68:AW99">IF(ISERROR(E68-AA$26),"",E68-AA$26)</f>
        <v/>
      </c>
      <c r="AX68" s="12" t="str">
        <f aca="true" t="shared" si="75" ref="AX68:AX99">IF(ISERROR(F68-AB$26),"",F68-AB$26)</f>
        <v/>
      </c>
      <c r="AY68" s="12" t="str">
        <f aca="true" t="shared" si="76" ref="AY68:AY99">IF(ISERROR(G68-AC$26),"",G68-AC$26)</f>
        <v/>
      </c>
      <c r="AZ68" s="12" t="str">
        <f aca="true" t="shared" si="77" ref="AZ68:AZ99">IF(ISERROR(H68-AD$26),"",H68-AD$26)</f>
        <v/>
      </c>
      <c r="BA68" s="12" t="str">
        <f aca="true" t="shared" si="78" ref="BA68:BA99">IF(ISERROR(I68-AE$26),"",I68-AE$26)</f>
        <v/>
      </c>
      <c r="BB68" s="12" t="str">
        <f aca="true" t="shared" si="79" ref="BB68:BB99">IF(ISERROR(J68-AF$26),"",J68-AF$26)</f>
        <v/>
      </c>
      <c r="BC68" s="12" t="str">
        <f aca="true" t="shared" si="80" ref="BC68:BC99">IF(ISERROR(K68-AG$26),"",K68-AG$26)</f>
        <v/>
      </c>
      <c r="BD68" s="12" t="str">
        <f aca="true" t="shared" si="81" ref="BD68:BD99">IF(ISERROR(L68-AH$26),"",L68-AH$26)</f>
        <v/>
      </c>
      <c r="BE68" s="12" t="str">
        <f aca="true" t="shared" si="82" ref="BE68:BE99">IF(ISERROR(O68-AI$26),"",O68-AI$26)</f>
        <v/>
      </c>
      <c r="BF68" s="12" t="str">
        <f aca="true" t="shared" si="83" ref="BF68:BF99">IF(ISERROR(P68-AJ$26),"",P68-AJ$26)</f>
        <v/>
      </c>
      <c r="BG68" s="12" t="str">
        <f aca="true" t="shared" si="84" ref="BG68:BG99">IF(ISERROR(Q68-AK$26),"",Q68-AK$26)</f>
        <v/>
      </c>
      <c r="BH68" s="12" t="str">
        <f aca="true" t="shared" si="85" ref="BH68:BH99">IF(ISERROR(R68-AL$26),"",R68-AL$26)</f>
        <v/>
      </c>
      <c r="BI68" s="12" t="str">
        <f aca="true" t="shared" si="86" ref="BI68:BI99">IF(ISERROR(S68-AM$26),"",S68-AM$26)</f>
        <v/>
      </c>
      <c r="BJ68" s="12" t="str">
        <f aca="true" t="shared" si="87" ref="BJ68:BJ99">IF(ISERROR(T68-AN$26),"",T68-AN$26)</f>
        <v/>
      </c>
      <c r="BK68" s="12" t="str">
        <f aca="true" t="shared" si="88" ref="BK68:BK99">IF(ISERROR(U68-AO$26),"",U68-AO$26)</f>
        <v/>
      </c>
      <c r="BL68" s="12" t="str">
        <f aca="true" t="shared" si="89" ref="BL68:BL99">IF(ISERROR(V68-AP$26),"",V68-AP$26)</f>
        <v/>
      </c>
      <c r="BM68" s="12" t="str">
        <f aca="true" t="shared" si="90" ref="BM68:BM99">IF(ISERROR(W68-AQ$26),"",W68-AQ$26)</f>
        <v/>
      </c>
      <c r="BN68" s="12" t="str">
        <f aca="true" t="shared" si="91" ref="BN68:BN99">IF(ISERROR(X68-AR$26),"",X68-AR$26)</f>
        <v/>
      </c>
      <c r="BO68" s="46" t="str">
        <f t="shared" si="70"/>
        <v>N/A</v>
      </c>
      <c r="BP68" s="46" t="str">
        <f t="shared" si="71"/>
        <v>N/A</v>
      </c>
      <c r="BQ68" s="43" t="str">
        <f t="shared" si="25"/>
        <v>NM_000754</v>
      </c>
      <c r="BR68" s="44" t="s">
        <v>464</v>
      </c>
      <c r="BS68" s="47" t="str">
        <f t="shared" si="26"/>
        <v/>
      </c>
      <c r="BT68" s="47" t="str">
        <f t="shared" si="27"/>
        <v/>
      </c>
      <c r="BU68" s="47" t="str">
        <f t="shared" si="28"/>
        <v/>
      </c>
      <c r="BV68" s="47" t="str">
        <f t="shared" si="29"/>
        <v/>
      </c>
      <c r="BW68" s="47" t="str">
        <f t="shared" si="30"/>
        <v/>
      </c>
      <c r="BX68" s="47" t="str">
        <f t="shared" si="31"/>
        <v/>
      </c>
      <c r="BY68" s="47" t="str">
        <f t="shared" si="32"/>
        <v/>
      </c>
      <c r="BZ68" s="47" t="str">
        <f t="shared" si="33"/>
        <v/>
      </c>
      <c r="CA68" s="47" t="str">
        <f t="shared" si="34"/>
        <v/>
      </c>
      <c r="CB68" s="47" t="str">
        <f t="shared" si="35"/>
        <v/>
      </c>
      <c r="CC68" s="47" t="str">
        <f t="shared" si="36"/>
        <v/>
      </c>
      <c r="CD68" s="47" t="str">
        <f t="shared" si="37"/>
        <v/>
      </c>
      <c r="CE68" s="47" t="str">
        <f t="shared" si="38"/>
        <v/>
      </c>
      <c r="CF68" s="47" t="str">
        <f t="shared" si="39"/>
        <v/>
      </c>
      <c r="CG68" s="47" t="str">
        <f t="shared" si="40"/>
        <v/>
      </c>
      <c r="CH68" s="47" t="str">
        <f t="shared" si="41"/>
        <v/>
      </c>
      <c r="CI68" s="47" t="str">
        <f t="shared" si="42"/>
        <v/>
      </c>
      <c r="CJ68" s="47" t="str">
        <f t="shared" si="43"/>
        <v/>
      </c>
      <c r="CK68" s="47" t="str">
        <f t="shared" si="44"/>
        <v/>
      </c>
      <c r="CL68" s="47" t="str">
        <f t="shared" si="45"/>
        <v/>
      </c>
    </row>
    <row r="69" spans="1:90" ht="12.75">
      <c r="A69" s="11" t="str">
        <f>'Gene Table'!C68</f>
        <v>NM_030665</v>
      </c>
      <c r="B69" s="11" t="s">
        <v>267</v>
      </c>
      <c r="C69" s="12" t="str">
        <f>IF('Test Sample Data'!C68="","",IF(SUM('Test Sample Data'!C$3:C$98)&gt;10,IF(AND(ISNUMBER('Test Sample Data'!C68),'Test Sample Data'!C68&lt;35,'Test Sample Data'!C68&gt;0),'Test Sample Data'!C68,35),""))</f>
        <v/>
      </c>
      <c r="D69" s="12" t="str">
        <f>IF('Test Sample Data'!D68="","",IF(SUM('Test Sample Data'!D$3:D$98)&gt;10,IF(AND(ISNUMBER('Test Sample Data'!D68),'Test Sample Data'!D68&lt;35,'Test Sample Data'!D68&gt;0),'Test Sample Data'!D68,35),""))</f>
        <v/>
      </c>
      <c r="E69" s="12" t="str">
        <f>IF('Test Sample Data'!E68="","",IF(SUM('Test Sample Data'!E$3:E$98)&gt;10,IF(AND(ISNUMBER('Test Sample Data'!E68),'Test Sample Data'!E68&lt;35,'Test Sample Data'!E68&gt;0),'Test Sample Data'!E68,35),""))</f>
        <v/>
      </c>
      <c r="F69" s="12" t="str">
        <f>IF('Test Sample Data'!F68="","",IF(SUM('Test Sample Data'!F$3:F$98)&gt;10,IF(AND(ISNUMBER('Test Sample Data'!F68),'Test Sample Data'!F68&lt;35,'Test Sample Data'!F68&gt;0),'Test Sample Data'!F68,35),""))</f>
        <v/>
      </c>
      <c r="G69" s="12" t="str">
        <f>IF('Test Sample Data'!G68="","",IF(SUM('Test Sample Data'!G$3:G$98)&gt;10,IF(AND(ISNUMBER('Test Sample Data'!G68),'Test Sample Data'!G68&lt;35,'Test Sample Data'!G68&gt;0),'Test Sample Data'!G68,35),""))</f>
        <v/>
      </c>
      <c r="H69" s="12" t="str">
        <f>IF('Test Sample Data'!H68="","",IF(SUM('Test Sample Data'!H$3:H$98)&gt;10,IF(AND(ISNUMBER('Test Sample Data'!H68),'Test Sample Data'!H68&lt;35,'Test Sample Data'!H68&gt;0),'Test Sample Data'!H68,35),""))</f>
        <v/>
      </c>
      <c r="I69" s="12" t="str">
        <f>IF('Test Sample Data'!I68="","",IF(SUM('Test Sample Data'!I$3:I$98)&gt;10,IF(AND(ISNUMBER('Test Sample Data'!I68),'Test Sample Data'!I68&lt;35,'Test Sample Data'!I68&gt;0),'Test Sample Data'!I68,35),""))</f>
        <v/>
      </c>
      <c r="J69" s="12" t="str">
        <f>IF('Test Sample Data'!J68="","",IF(SUM('Test Sample Data'!J$3:J$98)&gt;10,IF(AND(ISNUMBER('Test Sample Data'!J68),'Test Sample Data'!J68&lt;35,'Test Sample Data'!J68&gt;0),'Test Sample Data'!J68,35),""))</f>
        <v/>
      </c>
      <c r="K69" s="12" t="str">
        <f>IF('Test Sample Data'!K68="","",IF(SUM('Test Sample Data'!K$3:K$98)&gt;10,IF(AND(ISNUMBER('Test Sample Data'!K68),'Test Sample Data'!K68&lt;35,'Test Sample Data'!K68&gt;0),'Test Sample Data'!K68,35),""))</f>
        <v/>
      </c>
      <c r="L69" s="12" t="str">
        <f>IF('Test Sample Data'!L68="","",IF(SUM('Test Sample Data'!L$3:L$98)&gt;10,IF(AND(ISNUMBER('Test Sample Data'!L68),'Test Sample Data'!L68&lt;35,'Test Sample Data'!L68&gt;0),'Test Sample Data'!L68,35),""))</f>
        <v/>
      </c>
      <c r="M69" s="12" t="str">
        <f>'Gene Table'!C68</f>
        <v>NM_030665</v>
      </c>
      <c r="N69" s="12" t="s">
        <v>267</v>
      </c>
      <c r="O69" s="12" t="str">
        <f>IF('Control Sample Data'!C68="","",IF(SUM('Control Sample Data'!C$3:C$98)&gt;10,IF(AND(ISNUMBER('Control Sample Data'!C68),'Control Sample Data'!C68&lt;35,'Control Sample Data'!C68&gt;0),'Control Sample Data'!C68,35),""))</f>
        <v/>
      </c>
      <c r="P69" s="12" t="str">
        <f>IF('Control Sample Data'!D68="","",IF(SUM('Control Sample Data'!D$3:D$98)&gt;10,IF(AND(ISNUMBER('Control Sample Data'!D68),'Control Sample Data'!D68&lt;35,'Control Sample Data'!D68&gt;0),'Control Sample Data'!D68,35),""))</f>
        <v/>
      </c>
      <c r="Q69" s="12" t="str">
        <f>IF('Control Sample Data'!E68="","",IF(SUM('Control Sample Data'!E$3:E$98)&gt;10,IF(AND(ISNUMBER('Control Sample Data'!E68),'Control Sample Data'!E68&lt;35,'Control Sample Data'!E68&gt;0),'Control Sample Data'!E68,35),""))</f>
        <v/>
      </c>
      <c r="R69" s="12" t="str">
        <f>IF('Control Sample Data'!F68="","",IF(SUM('Control Sample Data'!F$3:F$98)&gt;10,IF(AND(ISNUMBER('Control Sample Data'!F68),'Control Sample Data'!F68&lt;35,'Control Sample Data'!F68&gt;0),'Control Sample Data'!F68,35),""))</f>
        <v/>
      </c>
      <c r="S69" s="12" t="str">
        <f>IF('Control Sample Data'!G68="","",IF(SUM('Control Sample Data'!G$3:G$98)&gt;10,IF(AND(ISNUMBER('Control Sample Data'!G68),'Control Sample Data'!G68&lt;35,'Control Sample Data'!G68&gt;0),'Control Sample Data'!G68,35),""))</f>
        <v/>
      </c>
      <c r="T69" s="12" t="str">
        <f>IF('Control Sample Data'!H68="","",IF(SUM('Control Sample Data'!H$3:H$98)&gt;10,IF(AND(ISNUMBER('Control Sample Data'!H68),'Control Sample Data'!H68&lt;35,'Control Sample Data'!H68&gt;0),'Control Sample Data'!H68,35),""))</f>
        <v/>
      </c>
      <c r="U69" s="12" t="str">
        <f>IF('Control Sample Data'!I68="","",IF(SUM('Control Sample Data'!I$3:I$98)&gt;10,IF(AND(ISNUMBER('Control Sample Data'!I68),'Control Sample Data'!I68&lt;35,'Control Sample Data'!I68&gt;0),'Control Sample Data'!I68,35),""))</f>
        <v/>
      </c>
      <c r="V69" s="12" t="str">
        <f>IF('Control Sample Data'!J68="","",IF(SUM('Control Sample Data'!J$3:J$98)&gt;10,IF(AND(ISNUMBER('Control Sample Data'!J68),'Control Sample Data'!J68&lt;35,'Control Sample Data'!J68&gt;0),'Control Sample Data'!J68,35),""))</f>
        <v/>
      </c>
      <c r="W69" s="12" t="str">
        <f>IF('Control Sample Data'!K68="","",IF(SUM('Control Sample Data'!K$3:K$98)&gt;10,IF(AND(ISNUMBER('Control Sample Data'!K68),'Control Sample Data'!K68&lt;35,'Control Sample Data'!K68&gt;0),'Control Sample Data'!K68,35),""))</f>
        <v/>
      </c>
      <c r="X69" s="12" t="str">
        <f>IF('Control Sample Data'!L68="","",IF(SUM('Control Sample Data'!L$3:L$98)&gt;10,IF(AND(ISNUMBER('Control Sample Data'!L68),'Control Sample Data'!L68&lt;35,'Control Sample Data'!L68&gt;0),'Control Sample Data'!L68,35),""))</f>
        <v/>
      </c>
      <c r="AS69" s="11" t="str">
        <f aca="true" t="shared" si="92" ref="AS69:AS99">A69</f>
        <v>NM_030665</v>
      </c>
      <c r="AT69" s="44" t="s">
        <v>267</v>
      </c>
      <c r="AU69" s="12" t="str">
        <f t="shared" si="72"/>
        <v/>
      </c>
      <c r="AV69" s="12" t="str">
        <f t="shared" si="73"/>
        <v/>
      </c>
      <c r="AW69" s="12" t="str">
        <f t="shared" si="74"/>
        <v/>
      </c>
      <c r="AX69" s="12" t="str">
        <f t="shared" si="75"/>
        <v/>
      </c>
      <c r="AY69" s="12" t="str">
        <f t="shared" si="76"/>
        <v/>
      </c>
      <c r="AZ69" s="12" t="str">
        <f t="shared" si="77"/>
        <v/>
      </c>
      <c r="BA69" s="12" t="str">
        <f t="shared" si="78"/>
        <v/>
      </c>
      <c r="BB69" s="12" t="str">
        <f t="shared" si="79"/>
        <v/>
      </c>
      <c r="BC69" s="12" t="str">
        <f t="shared" si="80"/>
        <v/>
      </c>
      <c r="BD69" s="12" t="str">
        <f t="shared" si="81"/>
        <v/>
      </c>
      <c r="BE69" s="12" t="str">
        <f t="shared" si="82"/>
        <v/>
      </c>
      <c r="BF69" s="12" t="str">
        <f t="shared" si="83"/>
        <v/>
      </c>
      <c r="BG69" s="12" t="str">
        <f t="shared" si="84"/>
        <v/>
      </c>
      <c r="BH69" s="12" t="str">
        <f t="shared" si="85"/>
        <v/>
      </c>
      <c r="BI69" s="12" t="str">
        <f t="shared" si="86"/>
        <v/>
      </c>
      <c r="BJ69" s="12" t="str">
        <f t="shared" si="87"/>
        <v/>
      </c>
      <c r="BK69" s="12" t="str">
        <f t="shared" si="88"/>
        <v/>
      </c>
      <c r="BL69" s="12" t="str">
        <f t="shared" si="89"/>
        <v/>
      </c>
      <c r="BM69" s="12" t="str">
        <f t="shared" si="90"/>
        <v/>
      </c>
      <c r="BN69" s="12" t="str">
        <f t="shared" si="91"/>
        <v/>
      </c>
      <c r="BO69" s="46" t="str">
        <f t="shared" si="70"/>
        <v>N/A</v>
      </c>
      <c r="BP69" s="46" t="str">
        <f t="shared" si="71"/>
        <v>N/A</v>
      </c>
      <c r="BQ69" s="43" t="str">
        <f aca="true" t="shared" si="93" ref="BQ69:BQ99">A69</f>
        <v>NM_030665</v>
      </c>
      <c r="BR69" s="44" t="s">
        <v>465</v>
      </c>
      <c r="BS69" s="47" t="str">
        <f aca="true" t="shared" si="94" ref="BS69:BS99">IF(AU69="","",POWER(2,-AU69))</f>
        <v/>
      </c>
      <c r="BT69" s="47" t="str">
        <f aca="true" t="shared" si="95" ref="BT69:BT99">IF(AV69="","",POWER(2,-AV69))</f>
        <v/>
      </c>
      <c r="BU69" s="47" t="str">
        <f aca="true" t="shared" si="96" ref="BU69:BU99">IF(AW69="","",POWER(2,-AW69))</f>
        <v/>
      </c>
      <c r="BV69" s="47" t="str">
        <f aca="true" t="shared" si="97" ref="BV69:BV99">IF(AX69="","",POWER(2,-AX69))</f>
        <v/>
      </c>
      <c r="BW69" s="47" t="str">
        <f aca="true" t="shared" si="98" ref="BW69:BW99">IF(AY69="","",POWER(2,-AY69))</f>
        <v/>
      </c>
      <c r="BX69" s="47" t="str">
        <f aca="true" t="shared" si="99" ref="BX69:BX99">IF(AZ69="","",POWER(2,-AZ69))</f>
        <v/>
      </c>
      <c r="BY69" s="47" t="str">
        <f aca="true" t="shared" si="100" ref="BY69:BY99">IF(BA69="","",POWER(2,-BA69))</f>
        <v/>
      </c>
      <c r="BZ69" s="47" t="str">
        <f aca="true" t="shared" si="101" ref="BZ69:BZ99">IF(BB69="","",POWER(2,-BB69))</f>
        <v/>
      </c>
      <c r="CA69" s="47" t="str">
        <f aca="true" t="shared" si="102" ref="CA69:CA99">IF(BC69="","",POWER(2,-BC69))</f>
        <v/>
      </c>
      <c r="CB69" s="47" t="str">
        <f aca="true" t="shared" si="103" ref="CB69:CB99">IF(BD69="","",POWER(2,-BD69))</f>
        <v/>
      </c>
      <c r="CC69" s="47" t="str">
        <f aca="true" t="shared" si="104" ref="CC69:CC99">IF(BE69="","",POWER(2,-BE69))</f>
        <v/>
      </c>
      <c r="CD69" s="47" t="str">
        <f aca="true" t="shared" si="105" ref="CD69:CD99">IF(BF69="","",POWER(2,-BF69))</f>
        <v/>
      </c>
      <c r="CE69" s="47" t="str">
        <f aca="true" t="shared" si="106" ref="CE69:CE99">IF(BG69="","",POWER(2,-BG69))</f>
        <v/>
      </c>
      <c r="CF69" s="47" t="str">
        <f aca="true" t="shared" si="107" ref="CF69:CF99">IF(BH69="","",POWER(2,-BH69))</f>
        <v/>
      </c>
      <c r="CG69" s="47" t="str">
        <f aca="true" t="shared" si="108" ref="CG69:CG99">IF(BI69="","",POWER(2,-BI69))</f>
        <v/>
      </c>
      <c r="CH69" s="47" t="str">
        <f aca="true" t="shared" si="109" ref="CH69:CH99">IF(BJ69="","",POWER(2,-BJ69))</f>
        <v/>
      </c>
      <c r="CI69" s="47" t="str">
        <f aca="true" t="shared" si="110" ref="CI69:CI99">IF(BK69="","",POWER(2,-BK69))</f>
        <v/>
      </c>
      <c r="CJ69" s="47" t="str">
        <f aca="true" t="shared" si="111" ref="CJ69:CJ99">IF(BL69="","",POWER(2,-BL69))</f>
        <v/>
      </c>
      <c r="CK69" s="47" t="str">
        <f aca="true" t="shared" si="112" ref="CK69:CK99">IF(BM69="","",POWER(2,-BM69))</f>
        <v/>
      </c>
      <c r="CL69" s="47" t="str">
        <f aca="true" t="shared" si="113" ref="CL69:CL99">IF(BN69="","",POWER(2,-BN69))</f>
        <v/>
      </c>
    </row>
    <row r="70" spans="1:90" ht="12.75" customHeight="1">
      <c r="A70" s="11" t="str">
        <f>'Gene Table'!C69</f>
        <v>NM_023067</v>
      </c>
      <c r="B70" s="11" t="s">
        <v>271</v>
      </c>
      <c r="C70" s="12" t="str">
        <f>IF('Test Sample Data'!C69="","",IF(SUM('Test Sample Data'!C$3:C$98)&gt;10,IF(AND(ISNUMBER('Test Sample Data'!C69),'Test Sample Data'!C69&lt;35,'Test Sample Data'!C69&gt;0),'Test Sample Data'!C69,35),""))</f>
        <v/>
      </c>
      <c r="D70" s="12" t="str">
        <f>IF('Test Sample Data'!D69="","",IF(SUM('Test Sample Data'!D$3:D$98)&gt;10,IF(AND(ISNUMBER('Test Sample Data'!D69),'Test Sample Data'!D69&lt;35,'Test Sample Data'!D69&gt;0),'Test Sample Data'!D69,35),""))</f>
        <v/>
      </c>
      <c r="E70" s="12" t="str">
        <f>IF('Test Sample Data'!E69="","",IF(SUM('Test Sample Data'!E$3:E$98)&gt;10,IF(AND(ISNUMBER('Test Sample Data'!E69),'Test Sample Data'!E69&lt;35,'Test Sample Data'!E69&gt;0),'Test Sample Data'!E69,35),""))</f>
        <v/>
      </c>
      <c r="F70" s="12" t="str">
        <f>IF('Test Sample Data'!F69="","",IF(SUM('Test Sample Data'!F$3:F$98)&gt;10,IF(AND(ISNUMBER('Test Sample Data'!F69),'Test Sample Data'!F69&lt;35,'Test Sample Data'!F69&gt;0),'Test Sample Data'!F69,35),""))</f>
        <v/>
      </c>
      <c r="G70" s="12" t="str">
        <f>IF('Test Sample Data'!G69="","",IF(SUM('Test Sample Data'!G$3:G$98)&gt;10,IF(AND(ISNUMBER('Test Sample Data'!G69),'Test Sample Data'!G69&lt;35,'Test Sample Data'!G69&gt;0),'Test Sample Data'!G69,35),""))</f>
        <v/>
      </c>
      <c r="H70" s="12" t="str">
        <f>IF('Test Sample Data'!H69="","",IF(SUM('Test Sample Data'!H$3:H$98)&gt;10,IF(AND(ISNUMBER('Test Sample Data'!H69),'Test Sample Data'!H69&lt;35,'Test Sample Data'!H69&gt;0),'Test Sample Data'!H69,35),""))</f>
        <v/>
      </c>
      <c r="I70" s="12" t="str">
        <f>IF('Test Sample Data'!I69="","",IF(SUM('Test Sample Data'!I$3:I$98)&gt;10,IF(AND(ISNUMBER('Test Sample Data'!I69),'Test Sample Data'!I69&lt;35,'Test Sample Data'!I69&gt;0),'Test Sample Data'!I69,35),""))</f>
        <v/>
      </c>
      <c r="J70" s="12" t="str">
        <f>IF('Test Sample Data'!J69="","",IF(SUM('Test Sample Data'!J$3:J$98)&gt;10,IF(AND(ISNUMBER('Test Sample Data'!J69),'Test Sample Data'!J69&lt;35,'Test Sample Data'!J69&gt;0),'Test Sample Data'!J69,35),""))</f>
        <v/>
      </c>
      <c r="K70" s="12" t="str">
        <f>IF('Test Sample Data'!K69="","",IF(SUM('Test Sample Data'!K$3:K$98)&gt;10,IF(AND(ISNUMBER('Test Sample Data'!K69),'Test Sample Data'!K69&lt;35,'Test Sample Data'!K69&gt;0),'Test Sample Data'!K69,35),""))</f>
        <v/>
      </c>
      <c r="L70" s="12" t="str">
        <f>IF('Test Sample Data'!L69="","",IF(SUM('Test Sample Data'!L$3:L$98)&gt;10,IF(AND(ISNUMBER('Test Sample Data'!L69),'Test Sample Data'!L69&lt;35,'Test Sample Data'!L69&gt;0),'Test Sample Data'!L69,35),""))</f>
        <v/>
      </c>
      <c r="M70" s="12" t="str">
        <f>'Gene Table'!C69</f>
        <v>NM_023067</v>
      </c>
      <c r="N70" s="12" t="s">
        <v>271</v>
      </c>
      <c r="O70" s="12" t="str">
        <f>IF('Control Sample Data'!C69="","",IF(SUM('Control Sample Data'!C$3:C$98)&gt;10,IF(AND(ISNUMBER('Control Sample Data'!C69),'Control Sample Data'!C69&lt;35,'Control Sample Data'!C69&gt;0),'Control Sample Data'!C69,35),""))</f>
        <v/>
      </c>
      <c r="P70" s="12" t="str">
        <f>IF('Control Sample Data'!D69="","",IF(SUM('Control Sample Data'!D$3:D$98)&gt;10,IF(AND(ISNUMBER('Control Sample Data'!D69),'Control Sample Data'!D69&lt;35,'Control Sample Data'!D69&gt;0),'Control Sample Data'!D69,35),""))</f>
        <v/>
      </c>
      <c r="Q70" s="12" t="str">
        <f>IF('Control Sample Data'!E69="","",IF(SUM('Control Sample Data'!E$3:E$98)&gt;10,IF(AND(ISNUMBER('Control Sample Data'!E69),'Control Sample Data'!E69&lt;35,'Control Sample Data'!E69&gt;0),'Control Sample Data'!E69,35),""))</f>
        <v/>
      </c>
      <c r="R70" s="12" t="str">
        <f>IF('Control Sample Data'!F69="","",IF(SUM('Control Sample Data'!F$3:F$98)&gt;10,IF(AND(ISNUMBER('Control Sample Data'!F69),'Control Sample Data'!F69&lt;35,'Control Sample Data'!F69&gt;0),'Control Sample Data'!F69,35),""))</f>
        <v/>
      </c>
      <c r="S70" s="12" t="str">
        <f>IF('Control Sample Data'!G69="","",IF(SUM('Control Sample Data'!G$3:G$98)&gt;10,IF(AND(ISNUMBER('Control Sample Data'!G69),'Control Sample Data'!G69&lt;35,'Control Sample Data'!G69&gt;0),'Control Sample Data'!G69,35),""))</f>
        <v/>
      </c>
      <c r="T70" s="12" t="str">
        <f>IF('Control Sample Data'!H69="","",IF(SUM('Control Sample Data'!H$3:H$98)&gt;10,IF(AND(ISNUMBER('Control Sample Data'!H69),'Control Sample Data'!H69&lt;35,'Control Sample Data'!H69&gt;0),'Control Sample Data'!H69,35),""))</f>
        <v/>
      </c>
      <c r="U70" s="12" t="str">
        <f>IF('Control Sample Data'!I69="","",IF(SUM('Control Sample Data'!I$3:I$98)&gt;10,IF(AND(ISNUMBER('Control Sample Data'!I69),'Control Sample Data'!I69&lt;35,'Control Sample Data'!I69&gt;0),'Control Sample Data'!I69,35),""))</f>
        <v/>
      </c>
      <c r="V70" s="12" t="str">
        <f>IF('Control Sample Data'!J69="","",IF(SUM('Control Sample Data'!J$3:J$98)&gt;10,IF(AND(ISNUMBER('Control Sample Data'!J69),'Control Sample Data'!J69&lt;35,'Control Sample Data'!J69&gt;0),'Control Sample Data'!J69,35),""))</f>
        <v/>
      </c>
      <c r="W70" s="12" t="str">
        <f>IF('Control Sample Data'!K69="","",IF(SUM('Control Sample Data'!K$3:K$98)&gt;10,IF(AND(ISNUMBER('Control Sample Data'!K69),'Control Sample Data'!K69&lt;35,'Control Sample Data'!K69&gt;0),'Control Sample Data'!K69,35),""))</f>
        <v/>
      </c>
      <c r="X70" s="12" t="str">
        <f>IF('Control Sample Data'!L69="","",IF(SUM('Control Sample Data'!L$3:L$98)&gt;10,IF(AND(ISNUMBER('Control Sample Data'!L69),'Control Sample Data'!L69&lt;35,'Control Sample Data'!L69&gt;0),'Control Sample Data'!L69,35),""))</f>
        <v/>
      </c>
      <c r="AS70" s="11" t="str">
        <f t="shared" si="92"/>
        <v>NM_023067</v>
      </c>
      <c r="AT70" s="44" t="s">
        <v>271</v>
      </c>
      <c r="AU70" s="12" t="str">
        <f t="shared" si="72"/>
        <v/>
      </c>
      <c r="AV70" s="12" t="str">
        <f t="shared" si="73"/>
        <v/>
      </c>
      <c r="AW70" s="12" t="str">
        <f t="shared" si="74"/>
        <v/>
      </c>
      <c r="AX70" s="12" t="str">
        <f t="shared" si="75"/>
        <v/>
      </c>
      <c r="AY70" s="12" t="str">
        <f t="shared" si="76"/>
        <v/>
      </c>
      <c r="AZ70" s="12" t="str">
        <f t="shared" si="77"/>
        <v/>
      </c>
      <c r="BA70" s="12" t="str">
        <f t="shared" si="78"/>
        <v/>
      </c>
      <c r="BB70" s="12" t="str">
        <f t="shared" si="79"/>
        <v/>
      </c>
      <c r="BC70" s="12" t="str">
        <f t="shared" si="80"/>
        <v/>
      </c>
      <c r="BD70" s="12" t="str">
        <f t="shared" si="81"/>
        <v/>
      </c>
      <c r="BE70" s="12" t="str">
        <f t="shared" si="82"/>
        <v/>
      </c>
      <c r="BF70" s="12" t="str">
        <f t="shared" si="83"/>
        <v/>
      </c>
      <c r="BG70" s="12" t="str">
        <f t="shared" si="84"/>
        <v/>
      </c>
      <c r="BH70" s="12" t="str">
        <f t="shared" si="85"/>
        <v/>
      </c>
      <c r="BI70" s="12" t="str">
        <f t="shared" si="86"/>
        <v/>
      </c>
      <c r="BJ70" s="12" t="str">
        <f t="shared" si="87"/>
        <v/>
      </c>
      <c r="BK70" s="12" t="str">
        <f t="shared" si="88"/>
        <v/>
      </c>
      <c r="BL70" s="12" t="str">
        <f t="shared" si="89"/>
        <v/>
      </c>
      <c r="BM70" s="12" t="str">
        <f t="shared" si="90"/>
        <v/>
      </c>
      <c r="BN70" s="12" t="str">
        <f t="shared" si="91"/>
        <v/>
      </c>
      <c r="BO70" s="46" t="str">
        <f t="shared" si="70"/>
        <v>N/A</v>
      </c>
      <c r="BP70" s="46" t="str">
        <f t="shared" si="71"/>
        <v>N/A</v>
      </c>
      <c r="BQ70" s="43" t="str">
        <f t="shared" si="93"/>
        <v>NM_023067</v>
      </c>
      <c r="BR70" s="44" t="s">
        <v>466</v>
      </c>
      <c r="BS70" s="47" t="str">
        <f t="shared" si="94"/>
        <v/>
      </c>
      <c r="BT70" s="47" t="str">
        <f t="shared" si="95"/>
        <v/>
      </c>
      <c r="BU70" s="47" t="str">
        <f t="shared" si="96"/>
        <v/>
      </c>
      <c r="BV70" s="47" t="str">
        <f t="shared" si="97"/>
        <v/>
      </c>
      <c r="BW70" s="47" t="str">
        <f t="shared" si="98"/>
        <v/>
      </c>
      <c r="BX70" s="47" t="str">
        <f t="shared" si="99"/>
        <v/>
      </c>
      <c r="BY70" s="47" t="str">
        <f t="shared" si="100"/>
        <v/>
      </c>
      <c r="BZ70" s="47" t="str">
        <f t="shared" si="101"/>
        <v/>
      </c>
      <c r="CA70" s="47" t="str">
        <f t="shared" si="102"/>
        <v/>
      </c>
      <c r="CB70" s="47" t="str">
        <f t="shared" si="103"/>
        <v/>
      </c>
      <c r="CC70" s="47" t="str">
        <f t="shared" si="104"/>
        <v/>
      </c>
      <c r="CD70" s="47" t="str">
        <f t="shared" si="105"/>
        <v/>
      </c>
      <c r="CE70" s="47" t="str">
        <f t="shared" si="106"/>
        <v/>
      </c>
      <c r="CF70" s="47" t="str">
        <f t="shared" si="107"/>
        <v/>
      </c>
      <c r="CG70" s="47" t="str">
        <f t="shared" si="108"/>
        <v/>
      </c>
      <c r="CH70" s="47" t="str">
        <f t="shared" si="109"/>
        <v/>
      </c>
      <c r="CI70" s="47" t="str">
        <f t="shared" si="110"/>
        <v/>
      </c>
      <c r="CJ70" s="47" t="str">
        <f t="shared" si="111"/>
        <v/>
      </c>
      <c r="CK70" s="47" t="str">
        <f t="shared" si="112"/>
        <v/>
      </c>
      <c r="CL70" s="47" t="str">
        <f t="shared" si="113"/>
        <v/>
      </c>
    </row>
    <row r="71" spans="1:90" ht="12.75">
      <c r="A71" s="11" t="str">
        <f>'Gene Table'!C70</f>
        <v>NM_004970</v>
      </c>
      <c r="B71" s="11" t="s">
        <v>275</v>
      </c>
      <c r="C71" s="12" t="str">
        <f>IF('Test Sample Data'!C70="","",IF(SUM('Test Sample Data'!C$3:C$98)&gt;10,IF(AND(ISNUMBER('Test Sample Data'!C70),'Test Sample Data'!C70&lt;35,'Test Sample Data'!C70&gt;0),'Test Sample Data'!C70,35),""))</f>
        <v/>
      </c>
      <c r="D71" s="12" t="str">
        <f>IF('Test Sample Data'!D70="","",IF(SUM('Test Sample Data'!D$3:D$98)&gt;10,IF(AND(ISNUMBER('Test Sample Data'!D70),'Test Sample Data'!D70&lt;35,'Test Sample Data'!D70&gt;0),'Test Sample Data'!D70,35),""))</f>
        <v/>
      </c>
      <c r="E71" s="12" t="str">
        <f>IF('Test Sample Data'!E70="","",IF(SUM('Test Sample Data'!E$3:E$98)&gt;10,IF(AND(ISNUMBER('Test Sample Data'!E70),'Test Sample Data'!E70&lt;35,'Test Sample Data'!E70&gt;0),'Test Sample Data'!E70,35),""))</f>
        <v/>
      </c>
      <c r="F71" s="12" t="str">
        <f>IF('Test Sample Data'!F70="","",IF(SUM('Test Sample Data'!F$3:F$98)&gt;10,IF(AND(ISNUMBER('Test Sample Data'!F70),'Test Sample Data'!F70&lt;35,'Test Sample Data'!F70&gt;0),'Test Sample Data'!F70,35),""))</f>
        <v/>
      </c>
      <c r="G71" s="12" t="str">
        <f>IF('Test Sample Data'!G70="","",IF(SUM('Test Sample Data'!G$3:G$98)&gt;10,IF(AND(ISNUMBER('Test Sample Data'!G70),'Test Sample Data'!G70&lt;35,'Test Sample Data'!G70&gt;0),'Test Sample Data'!G70,35),""))</f>
        <v/>
      </c>
      <c r="H71" s="12" t="str">
        <f>IF('Test Sample Data'!H70="","",IF(SUM('Test Sample Data'!H$3:H$98)&gt;10,IF(AND(ISNUMBER('Test Sample Data'!H70),'Test Sample Data'!H70&lt;35,'Test Sample Data'!H70&gt;0),'Test Sample Data'!H70,35),""))</f>
        <v/>
      </c>
      <c r="I71" s="12" t="str">
        <f>IF('Test Sample Data'!I70="","",IF(SUM('Test Sample Data'!I$3:I$98)&gt;10,IF(AND(ISNUMBER('Test Sample Data'!I70),'Test Sample Data'!I70&lt;35,'Test Sample Data'!I70&gt;0),'Test Sample Data'!I70,35),""))</f>
        <v/>
      </c>
      <c r="J71" s="12" t="str">
        <f>IF('Test Sample Data'!J70="","",IF(SUM('Test Sample Data'!J$3:J$98)&gt;10,IF(AND(ISNUMBER('Test Sample Data'!J70),'Test Sample Data'!J70&lt;35,'Test Sample Data'!J70&gt;0),'Test Sample Data'!J70,35),""))</f>
        <v/>
      </c>
      <c r="K71" s="12" t="str">
        <f>IF('Test Sample Data'!K70="","",IF(SUM('Test Sample Data'!K$3:K$98)&gt;10,IF(AND(ISNUMBER('Test Sample Data'!K70),'Test Sample Data'!K70&lt;35,'Test Sample Data'!K70&gt;0),'Test Sample Data'!K70,35),""))</f>
        <v/>
      </c>
      <c r="L71" s="12" t="str">
        <f>IF('Test Sample Data'!L70="","",IF(SUM('Test Sample Data'!L$3:L$98)&gt;10,IF(AND(ISNUMBER('Test Sample Data'!L70),'Test Sample Data'!L70&lt;35,'Test Sample Data'!L70&gt;0),'Test Sample Data'!L70,35),""))</f>
        <v/>
      </c>
      <c r="M71" s="12" t="str">
        <f>'Gene Table'!C70</f>
        <v>NM_004970</v>
      </c>
      <c r="N71" s="12" t="s">
        <v>275</v>
      </c>
      <c r="O71" s="12" t="str">
        <f>IF('Control Sample Data'!C70="","",IF(SUM('Control Sample Data'!C$3:C$98)&gt;10,IF(AND(ISNUMBER('Control Sample Data'!C70),'Control Sample Data'!C70&lt;35,'Control Sample Data'!C70&gt;0),'Control Sample Data'!C70,35),""))</f>
        <v/>
      </c>
      <c r="P71" s="12" t="str">
        <f>IF('Control Sample Data'!D70="","",IF(SUM('Control Sample Data'!D$3:D$98)&gt;10,IF(AND(ISNUMBER('Control Sample Data'!D70),'Control Sample Data'!D70&lt;35,'Control Sample Data'!D70&gt;0),'Control Sample Data'!D70,35),""))</f>
        <v/>
      </c>
      <c r="Q71" s="12" t="str">
        <f>IF('Control Sample Data'!E70="","",IF(SUM('Control Sample Data'!E$3:E$98)&gt;10,IF(AND(ISNUMBER('Control Sample Data'!E70),'Control Sample Data'!E70&lt;35,'Control Sample Data'!E70&gt;0),'Control Sample Data'!E70,35),""))</f>
        <v/>
      </c>
      <c r="R71" s="12" t="str">
        <f>IF('Control Sample Data'!F70="","",IF(SUM('Control Sample Data'!F$3:F$98)&gt;10,IF(AND(ISNUMBER('Control Sample Data'!F70),'Control Sample Data'!F70&lt;35,'Control Sample Data'!F70&gt;0),'Control Sample Data'!F70,35),""))</f>
        <v/>
      </c>
      <c r="S71" s="12" t="str">
        <f>IF('Control Sample Data'!G70="","",IF(SUM('Control Sample Data'!G$3:G$98)&gt;10,IF(AND(ISNUMBER('Control Sample Data'!G70),'Control Sample Data'!G70&lt;35,'Control Sample Data'!G70&gt;0),'Control Sample Data'!G70,35),""))</f>
        <v/>
      </c>
      <c r="T71" s="12" t="str">
        <f>IF('Control Sample Data'!H70="","",IF(SUM('Control Sample Data'!H$3:H$98)&gt;10,IF(AND(ISNUMBER('Control Sample Data'!H70),'Control Sample Data'!H70&lt;35,'Control Sample Data'!H70&gt;0),'Control Sample Data'!H70,35),""))</f>
        <v/>
      </c>
      <c r="U71" s="12" t="str">
        <f>IF('Control Sample Data'!I70="","",IF(SUM('Control Sample Data'!I$3:I$98)&gt;10,IF(AND(ISNUMBER('Control Sample Data'!I70),'Control Sample Data'!I70&lt;35,'Control Sample Data'!I70&gt;0),'Control Sample Data'!I70,35),""))</f>
        <v/>
      </c>
      <c r="V71" s="12" t="str">
        <f>IF('Control Sample Data'!J70="","",IF(SUM('Control Sample Data'!J$3:J$98)&gt;10,IF(AND(ISNUMBER('Control Sample Data'!J70),'Control Sample Data'!J70&lt;35,'Control Sample Data'!J70&gt;0),'Control Sample Data'!J70,35),""))</f>
        <v/>
      </c>
      <c r="W71" s="12" t="str">
        <f>IF('Control Sample Data'!K70="","",IF(SUM('Control Sample Data'!K$3:K$98)&gt;10,IF(AND(ISNUMBER('Control Sample Data'!K70),'Control Sample Data'!K70&lt;35,'Control Sample Data'!K70&gt;0),'Control Sample Data'!K70,35),""))</f>
        <v/>
      </c>
      <c r="X71" s="12" t="str">
        <f>IF('Control Sample Data'!L70="","",IF(SUM('Control Sample Data'!L$3:L$98)&gt;10,IF(AND(ISNUMBER('Control Sample Data'!L70),'Control Sample Data'!L70&lt;35,'Control Sample Data'!L70&gt;0),'Control Sample Data'!L70,35),""))</f>
        <v/>
      </c>
      <c r="AS71" s="11" t="str">
        <f t="shared" si="92"/>
        <v>NM_004970</v>
      </c>
      <c r="AT71" s="44" t="s">
        <v>275</v>
      </c>
      <c r="AU71" s="12" t="str">
        <f t="shared" si="72"/>
        <v/>
      </c>
      <c r="AV71" s="12" t="str">
        <f t="shared" si="73"/>
        <v/>
      </c>
      <c r="AW71" s="12" t="str">
        <f t="shared" si="74"/>
        <v/>
      </c>
      <c r="AX71" s="12" t="str">
        <f t="shared" si="75"/>
        <v/>
      </c>
      <c r="AY71" s="12" t="str">
        <f t="shared" si="76"/>
        <v/>
      </c>
      <c r="AZ71" s="12" t="str">
        <f t="shared" si="77"/>
        <v/>
      </c>
      <c r="BA71" s="12" t="str">
        <f t="shared" si="78"/>
        <v/>
      </c>
      <c r="BB71" s="12" t="str">
        <f t="shared" si="79"/>
        <v/>
      </c>
      <c r="BC71" s="12" t="str">
        <f t="shared" si="80"/>
        <v/>
      </c>
      <c r="BD71" s="12" t="str">
        <f t="shared" si="81"/>
        <v/>
      </c>
      <c r="BE71" s="12" t="str">
        <f t="shared" si="82"/>
        <v/>
      </c>
      <c r="BF71" s="12" t="str">
        <f t="shared" si="83"/>
        <v/>
      </c>
      <c r="BG71" s="12" t="str">
        <f t="shared" si="84"/>
        <v/>
      </c>
      <c r="BH71" s="12" t="str">
        <f t="shared" si="85"/>
        <v/>
      </c>
      <c r="BI71" s="12" t="str">
        <f t="shared" si="86"/>
        <v/>
      </c>
      <c r="BJ71" s="12" t="str">
        <f t="shared" si="87"/>
        <v/>
      </c>
      <c r="BK71" s="12" t="str">
        <f t="shared" si="88"/>
        <v/>
      </c>
      <c r="BL71" s="12" t="str">
        <f t="shared" si="89"/>
        <v/>
      </c>
      <c r="BM71" s="12" t="str">
        <f t="shared" si="90"/>
        <v/>
      </c>
      <c r="BN71" s="12" t="str">
        <f t="shared" si="91"/>
        <v/>
      </c>
      <c r="BO71" s="46" t="str">
        <f t="shared" si="70"/>
        <v>N/A</v>
      </c>
      <c r="BP71" s="46" t="str">
        <f t="shared" si="71"/>
        <v>N/A</v>
      </c>
      <c r="BQ71" s="43" t="str">
        <f t="shared" si="93"/>
        <v>NM_004970</v>
      </c>
      <c r="BR71" s="44" t="s">
        <v>467</v>
      </c>
      <c r="BS71" s="47" t="str">
        <f t="shared" si="94"/>
        <v/>
      </c>
      <c r="BT71" s="47" t="str">
        <f t="shared" si="95"/>
        <v/>
      </c>
      <c r="BU71" s="47" t="str">
        <f t="shared" si="96"/>
        <v/>
      </c>
      <c r="BV71" s="47" t="str">
        <f t="shared" si="97"/>
        <v/>
      </c>
      <c r="BW71" s="47" t="str">
        <f t="shared" si="98"/>
        <v/>
      </c>
      <c r="BX71" s="47" t="str">
        <f t="shared" si="99"/>
        <v/>
      </c>
      <c r="BY71" s="47" t="str">
        <f t="shared" si="100"/>
        <v/>
      </c>
      <c r="BZ71" s="47" t="str">
        <f t="shared" si="101"/>
        <v/>
      </c>
      <c r="CA71" s="47" t="str">
        <f t="shared" si="102"/>
        <v/>
      </c>
      <c r="CB71" s="47" t="str">
        <f t="shared" si="103"/>
        <v/>
      </c>
      <c r="CC71" s="47" t="str">
        <f t="shared" si="104"/>
        <v/>
      </c>
      <c r="CD71" s="47" t="str">
        <f t="shared" si="105"/>
        <v/>
      </c>
      <c r="CE71" s="47" t="str">
        <f t="shared" si="106"/>
        <v/>
      </c>
      <c r="CF71" s="47" t="str">
        <f t="shared" si="107"/>
        <v/>
      </c>
      <c r="CG71" s="47" t="str">
        <f t="shared" si="108"/>
        <v/>
      </c>
      <c r="CH71" s="47" t="str">
        <f t="shared" si="109"/>
        <v/>
      </c>
      <c r="CI71" s="47" t="str">
        <f t="shared" si="110"/>
        <v/>
      </c>
      <c r="CJ71" s="47" t="str">
        <f t="shared" si="111"/>
        <v/>
      </c>
      <c r="CK71" s="47" t="str">
        <f t="shared" si="112"/>
        <v/>
      </c>
      <c r="CL71" s="47" t="str">
        <f t="shared" si="113"/>
        <v/>
      </c>
    </row>
    <row r="72" spans="1:90" ht="12.75">
      <c r="A72" s="11" t="str">
        <f>'Gene Table'!C71</f>
        <v>NULL</v>
      </c>
      <c r="B72" s="11" t="s">
        <v>279</v>
      </c>
      <c r="C72" s="12" t="str">
        <f>IF('Test Sample Data'!C71="","",IF(SUM('Test Sample Data'!C$3:C$98)&gt;10,IF(AND(ISNUMBER('Test Sample Data'!C71),'Test Sample Data'!C71&lt;35,'Test Sample Data'!C71&gt;0),'Test Sample Data'!C71,35),""))</f>
        <v/>
      </c>
      <c r="D72" s="12" t="str">
        <f>IF('Test Sample Data'!D71="","",IF(SUM('Test Sample Data'!D$3:D$98)&gt;10,IF(AND(ISNUMBER('Test Sample Data'!D71),'Test Sample Data'!D71&lt;35,'Test Sample Data'!D71&gt;0),'Test Sample Data'!D71,35),""))</f>
        <v/>
      </c>
      <c r="E72" s="12" t="str">
        <f>IF('Test Sample Data'!E71="","",IF(SUM('Test Sample Data'!E$3:E$98)&gt;10,IF(AND(ISNUMBER('Test Sample Data'!E71),'Test Sample Data'!E71&lt;35,'Test Sample Data'!E71&gt;0),'Test Sample Data'!E71,35),""))</f>
        <v/>
      </c>
      <c r="F72" s="12" t="str">
        <f>IF('Test Sample Data'!F71="","",IF(SUM('Test Sample Data'!F$3:F$98)&gt;10,IF(AND(ISNUMBER('Test Sample Data'!F71),'Test Sample Data'!F71&lt;35,'Test Sample Data'!F71&gt;0),'Test Sample Data'!F71,35),""))</f>
        <v/>
      </c>
      <c r="G72" s="12" t="str">
        <f>IF('Test Sample Data'!G71="","",IF(SUM('Test Sample Data'!G$3:G$98)&gt;10,IF(AND(ISNUMBER('Test Sample Data'!G71),'Test Sample Data'!G71&lt;35,'Test Sample Data'!G71&gt;0),'Test Sample Data'!G71,35),""))</f>
        <v/>
      </c>
      <c r="H72" s="12" t="str">
        <f>IF('Test Sample Data'!H71="","",IF(SUM('Test Sample Data'!H$3:H$98)&gt;10,IF(AND(ISNUMBER('Test Sample Data'!H71),'Test Sample Data'!H71&lt;35,'Test Sample Data'!H71&gt;0),'Test Sample Data'!H71,35),""))</f>
        <v/>
      </c>
      <c r="I72" s="12" t="str">
        <f>IF('Test Sample Data'!I71="","",IF(SUM('Test Sample Data'!I$3:I$98)&gt;10,IF(AND(ISNUMBER('Test Sample Data'!I71),'Test Sample Data'!I71&lt;35,'Test Sample Data'!I71&gt;0),'Test Sample Data'!I71,35),""))</f>
        <v/>
      </c>
      <c r="J72" s="12" t="str">
        <f>IF('Test Sample Data'!J71="","",IF(SUM('Test Sample Data'!J$3:J$98)&gt;10,IF(AND(ISNUMBER('Test Sample Data'!J71),'Test Sample Data'!J71&lt;35,'Test Sample Data'!J71&gt;0),'Test Sample Data'!J71,35),""))</f>
        <v/>
      </c>
      <c r="K72" s="12" t="str">
        <f>IF('Test Sample Data'!K71="","",IF(SUM('Test Sample Data'!K$3:K$98)&gt;10,IF(AND(ISNUMBER('Test Sample Data'!K71),'Test Sample Data'!K71&lt;35,'Test Sample Data'!K71&gt;0),'Test Sample Data'!K71,35),""))</f>
        <v/>
      </c>
      <c r="L72" s="12" t="str">
        <f>IF('Test Sample Data'!L71="","",IF(SUM('Test Sample Data'!L$3:L$98)&gt;10,IF(AND(ISNUMBER('Test Sample Data'!L71),'Test Sample Data'!L71&lt;35,'Test Sample Data'!L71&gt;0),'Test Sample Data'!L71,35),""))</f>
        <v/>
      </c>
      <c r="M72" s="12" t="str">
        <f>'Gene Table'!C71</f>
        <v>NULL</v>
      </c>
      <c r="N72" s="12" t="s">
        <v>279</v>
      </c>
      <c r="O72" s="12" t="str">
        <f>IF('Control Sample Data'!C71="","",IF(SUM('Control Sample Data'!C$3:C$98)&gt;10,IF(AND(ISNUMBER('Control Sample Data'!C71),'Control Sample Data'!C71&lt;35,'Control Sample Data'!C71&gt;0),'Control Sample Data'!C71,35),""))</f>
        <v/>
      </c>
      <c r="P72" s="12" t="str">
        <f>IF('Control Sample Data'!D71="","",IF(SUM('Control Sample Data'!D$3:D$98)&gt;10,IF(AND(ISNUMBER('Control Sample Data'!D71),'Control Sample Data'!D71&lt;35,'Control Sample Data'!D71&gt;0),'Control Sample Data'!D71,35),""))</f>
        <v/>
      </c>
      <c r="Q72" s="12" t="str">
        <f>IF('Control Sample Data'!E71="","",IF(SUM('Control Sample Data'!E$3:E$98)&gt;10,IF(AND(ISNUMBER('Control Sample Data'!E71),'Control Sample Data'!E71&lt;35,'Control Sample Data'!E71&gt;0),'Control Sample Data'!E71,35),""))</f>
        <v/>
      </c>
      <c r="R72" s="12" t="str">
        <f>IF('Control Sample Data'!F71="","",IF(SUM('Control Sample Data'!F$3:F$98)&gt;10,IF(AND(ISNUMBER('Control Sample Data'!F71),'Control Sample Data'!F71&lt;35,'Control Sample Data'!F71&gt;0),'Control Sample Data'!F71,35),""))</f>
        <v/>
      </c>
      <c r="S72" s="12" t="str">
        <f>IF('Control Sample Data'!G71="","",IF(SUM('Control Sample Data'!G$3:G$98)&gt;10,IF(AND(ISNUMBER('Control Sample Data'!G71),'Control Sample Data'!G71&lt;35,'Control Sample Data'!G71&gt;0),'Control Sample Data'!G71,35),""))</f>
        <v/>
      </c>
      <c r="T72" s="12" t="str">
        <f>IF('Control Sample Data'!H71="","",IF(SUM('Control Sample Data'!H$3:H$98)&gt;10,IF(AND(ISNUMBER('Control Sample Data'!H71),'Control Sample Data'!H71&lt;35,'Control Sample Data'!H71&gt;0),'Control Sample Data'!H71,35),""))</f>
        <v/>
      </c>
      <c r="U72" s="12" t="str">
        <f>IF('Control Sample Data'!I71="","",IF(SUM('Control Sample Data'!I$3:I$98)&gt;10,IF(AND(ISNUMBER('Control Sample Data'!I71),'Control Sample Data'!I71&lt;35,'Control Sample Data'!I71&gt;0),'Control Sample Data'!I71,35),""))</f>
        <v/>
      </c>
      <c r="V72" s="12" t="str">
        <f>IF('Control Sample Data'!J71="","",IF(SUM('Control Sample Data'!J$3:J$98)&gt;10,IF(AND(ISNUMBER('Control Sample Data'!J71),'Control Sample Data'!J71&lt;35,'Control Sample Data'!J71&gt;0),'Control Sample Data'!J71,35),""))</f>
        <v/>
      </c>
      <c r="W72" s="12" t="str">
        <f>IF('Control Sample Data'!K71="","",IF(SUM('Control Sample Data'!K$3:K$98)&gt;10,IF(AND(ISNUMBER('Control Sample Data'!K71),'Control Sample Data'!K71&lt;35,'Control Sample Data'!K71&gt;0),'Control Sample Data'!K71,35),""))</f>
        <v/>
      </c>
      <c r="X72" s="12" t="str">
        <f>IF('Control Sample Data'!L71="","",IF(SUM('Control Sample Data'!L$3:L$98)&gt;10,IF(AND(ISNUMBER('Control Sample Data'!L71),'Control Sample Data'!L71&lt;35,'Control Sample Data'!L71&gt;0),'Control Sample Data'!L71,35),""))</f>
        <v/>
      </c>
      <c r="AS72" s="11" t="str">
        <f t="shared" si="92"/>
        <v>NULL</v>
      </c>
      <c r="AT72" s="44" t="s">
        <v>279</v>
      </c>
      <c r="AU72" s="12" t="str">
        <f t="shared" si="72"/>
        <v/>
      </c>
      <c r="AV72" s="12" t="str">
        <f t="shared" si="73"/>
        <v/>
      </c>
      <c r="AW72" s="12" t="str">
        <f t="shared" si="74"/>
        <v/>
      </c>
      <c r="AX72" s="12" t="str">
        <f t="shared" si="75"/>
        <v/>
      </c>
      <c r="AY72" s="12" t="str">
        <f t="shared" si="76"/>
        <v/>
      </c>
      <c r="AZ72" s="12" t="str">
        <f t="shared" si="77"/>
        <v/>
      </c>
      <c r="BA72" s="12" t="str">
        <f t="shared" si="78"/>
        <v/>
      </c>
      <c r="BB72" s="12" t="str">
        <f t="shared" si="79"/>
        <v/>
      </c>
      <c r="BC72" s="12" t="str">
        <f t="shared" si="80"/>
        <v/>
      </c>
      <c r="BD72" s="12" t="str">
        <f t="shared" si="81"/>
        <v/>
      </c>
      <c r="BE72" s="12" t="str">
        <f t="shared" si="82"/>
        <v/>
      </c>
      <c r="BF72" s="12" t="str">
        <f t="shared" si="83"/>
        <v/>
      </c>
      <c r="BG72" s="12" t="str">
        <f t="shared" si="84"/>
        <v/>
      </c>
      <c r="BH72" s="12" t="str">
        <f t="shared" si="85"/>
        <v/>
      </c>
      <c r="BI72" s="12" t="str">
        <f t="shared" si="86"/>
        <v/>
      </c>
      <c r="BJ72" s="12" t="str">
        <f t="shared" si="87"/>
        <v/>
      </c>
      <c r="BK72" s="12" t="str">
        <f t="shared" si="88"/>
        <v/>
      </c>
      <c r="BL72" s="12" t="str">
        <f t="shared" si="89"/>
        <v/>
      </c>
      <c r="BM72" s="12" t="str">
        <f t="shared" si="90"/>
        <v/>
      </c>
      <c r="BN72" s="12" t="str">
        <f t="shared" si="91"/>
        <v/>
      </c>
      <c r="BO72" s="46" t="str">
        <f t="shared" si="70"/>
        <v>N/A</v>
      </c>
      <c r="BP72" s="46" t="str">
        <f t="shared" si="71"/>
        <v>N/A</v>
      </c>
      <c r="BQ72" s="43" t="str">
        <f t="shared" si="93"/>
        <v>NULL</v>
      </c>
      <c r="BR72" s="44" t="s">
        <v>468</v>
      </c>
      <c r="BS72" s="47" t="str">
        <f t="shared" si="94"/>
        <v/>
      </c>
      <c r="BT72" s="47" t="str">
        <f t="shared" si="95"/>
        <v/>
      </c>
      <c r="BU72" s="47" t="str">
        <f t="shared" si="96"/>
        <v/>
      </c>
      <c r="BV72" s="47" t="str">
        <f t="shared" si="97"/>
        <v/>
      </c>
      <c r="BW72" s="47" t="str">
        <f t="shared" si="98"/>
        <v/>
      </c>
      <c r="BX72" s="47" t="str">
        <f t="shared" si="99"/>
        <v/>
      </c>
      <c r="BY72" s="47" t="str">
        <f t="shared" si="100"/>
        <v/>
      </c>
      <c r="BZ72" s="47" t="str">
        <f t="shared" si="101"/>
        <v/>
      </c>
      <c r="CA72" s="47" t="str">
        <f t="shared" si="102"/>
        <v/>
      </c>
      <c r="CB72" s="47" t="str">
        <f t="shared" si="103"/>
        <v/>
      </c>
      <c r="CC72" s="47" t="str">
        <f t="shared" si="104"/>
        <v/>
      </c>
      <c r="CD72" s="47" t="str">
        <f t="shared" si="105"/>
        <v/>
      </c>
      <c r="CE72" s="47" t="str">
        <f t="shared" si="106"/>
        <v/>
      </c>
      <c r="CF72" s="47" t="str">
        <f t="shared" si="107"/>
        <v/>
      </c>
      <c r="CG72" s="47" t="str">
        <f t="shared" si="108"/>
        <v/>
      </c>
      <c r="CH72" s="47" t="str">
        <f t="shared" si="109"/>
        <v/>
      </c>
      <c r="CI72" s="47" t="str">
        <f t="shared" si="110"/>
        <v/>
      </c>
      <c r="CJ72" s="47" t="str">
        <f t="shared" si="111"/>
        <v/>
      </c>
      <c r="CK72" s="47" t="str">
        <f t="shared" si="112"/>
        <v/>
      </c>
      <c r="CL72" s="47" t="str">
        <f t="shared" si="113"/>
        <v/>
      </c>
    </row>
    <row r="73" spans="1:90" ht="12.75">
      <c r="A73" s="11" t="str">
        <f>'Gene Table'!C72</f>
        <v>NULL</v>
      </c>
      <c r="B73" s="11" t="s">
        <v>281</v>
      </c>
      <c r="C73" s="12" t="str">
        <f>IF('Test Sample Data'!C72="","",IF(SUM('Test Sample Data'!C$3:C$98)&gt;10,IF(AND(ISNUMBER('Test Sample Data'!C72),'Test Sample Data'!C72&lt;35,'Test Sample Data'!C72&gt;0),'Test Sample Data'!C72,35),""))</f>
        <v/>
      </c>
      <c r="D73" s="12" t="str">
        <f>IF('Test Sample Data'!D72="","",IF(SUM('Test Sample Data'!D$3:D$98)&gt;10,IF(AND(ISNUMBER('Test Sample Data'!D72),'Test Sample Data'!D72&lt;35,'Test Sample Data'!D72&gt;0),'Test Sample Data'!D72,35),""))</f>
        <v/>
      </c>
      <c r="E73" s="12" t="str">
        <f>IF('Test Sample Data'!E72="","",IF(SUM('Test Sample Data'!E$3:E$98)&gt;10,IF(AND(ISNUMBER('Test Sample Data'!E72),'Test Sample Data'!E72&lt;35,'Test Sample Data'!E72&gt;0),'Test Sample Data'!E72,35),""))</f>
        <v/>
      </c>
      <c r="F73" s="12" t="str">
        <f>IF('Test Sample Data'!F72="","",IF(SUM('Test Sample Data'!F$3:F$98)&gt;10,IF(AND(ISNUMBER('Test Sample Data'!F72),'Test Sample Data'!F72&lt;35,'Test Sample Data'!F72&gt;0),'Test Sample Data'!F72,35),""))</f>
        <v/>
      </c>
      <c r="G73" s="12" t="str">
        <f>IF('Test Sample Data'!G72="","",IF(SUM('Test Sample Data'!G$3:G$98)&gt;10,IF(AND(ISNUMBER('Test Sample Data'!G72),'Test Sample Data'!G72&lt;35,'Test Sample Data'!G72&gt;0),'Test Sample Data'!G72,35),""))</f>
        <v/>
      </c>
      <c r="H73" s="12" t="str">
        <f>IF('Test Sample Data'!H72="","",IF(SUM('Test Sample Data'!H$3:H$98)&gt;10,IF(AND(ISNUMBER('Test Sample Data'!H72),'Test Sample Data'!H72&lt;35,'Test Sample Data'!H72&gt;0),'Test Sample Data'!H72,35),""))</f>
        <v/>
      </c>
      <c r="I73" s="12" t="str">
        <f>IF('Test Sample Data'!I72="","",IF(SUM('Test Sample Data'!I$3:I$98)&gt;10,IF(AND(ISNUMBER('Test Sample Data'!I72),'Test Sample Data'!I72&lt;35,'Test Sample Data'!I72&gt;0),'Test Sample Data'!I72,35),""))</f>
        <v/>
      </c>
      <c r="J73" s="12" t="str">
        <f>IF('Test Sample Data'!J72="","",IF(SUM('Test Sample Data'!J$3:J$98)&gt;10,IF(AND(ISNUMBER('Test Sample Data'!J72),'Test Sample Data'!J72&lt;35,'Test Sample Data'!J72&gt;0),'Test Sample Data'!J72,35),""))</f>
        <v/>
      </c>
      <c r="K73" s="12" t="str">
        <f>IF('Test Sample Data'!K72="","",IF(SUM('Test Sample Data'!K$3:K$98)&gt;10,IF(AND(ISNUMBER('Test Sample Data'!K72),'Test Sample Data'!K72&lt;35,'Test Sample Data'!K72&gt;0),'Test Sample Data'!K72,35),""))</f>
        <v/>
      </c>
      <c r="L73" s="12" t="str">
        <f>IF('Test Sample Data'!L72="","",IF(SUM('Test Sample Data'!L$3:L$98)&gt;10,IF(AND(ISNUMBER('Test Sample Data'!L72),'Test Sample Data'!L72&lt;35,'Test Sample Data'!L72&gt;0),'Test Sample Data'!L72,35),""))</f>
        <v/>
      </c>
      <c r="M73" s="12" t="str">
        <f>'Gene Table'!C72</f>
        <v>NULL</v>
      </c>
      <c r="N73" s="12" t="s">
        <v>281</v>
      </c>
      <c r="O73" s="12" t="str">
        <f>IF('Control Sample Data'!C72="","",IF(SUM('Control Sample Data'!C$3:C$98)&gt;10,IF(AND(ISNUMBER('Control Sample Data'!C72),'Control Sample Data'!C72&lt;35,'Control Sample Data'!C72&gt;0),'Control Sample Data'!C72,35),""))</f>
        <v/>
      </c>
      <c r="P73" s="12" t="str">
        <f>IF('Control Sample Data'!D72="","",IF(SUM('Control Sample Data'!D$3:D$98)&gt;10,IF(AND(ISNUMBER('Control Sample Data'!D72),'Control Sample Data'!D72&lt;35,'Control Sample Data'!D72&gt;0),'Control Sample Data'!D72,35),""))</f>
        <v/>
      </c>
      <c r="Q73" s="12" t="str">
        <f>IF('Control Sample Data'!E72="","",IF(SUM('Control Sample Data'!E$3:E$98)&gt;10,IF(AND(ISNUMBER('Control Sample Data'!E72),'Control Sample Data'!E72&lt;35,'Control Sample Data'!E72&gt;0),'Control Sample Data'!E72,35),""))</f>
        <v/>
      </c>
      <c r="R73" s="12" t="str">
        <f>IF('Control Sample Data'!F72="","",IF(SUM('Control Sample Data'!F$3:F$98)&gt;10,IF(AND(ISNUMBER('Control Sample Data'!F72),'Control Sample Data'!F72&lt;35,'Control Sample Data'!F72&gt;0),'Control Sample Data'!F72,35),""))</f>
        <v/>
      </c>
      <c r="S73" s="12" t="str">
        <f>IF('Control Sample Data'!G72="","",IF(SUM('Control Sample Data'!G$3:G$98)&gt;10,IF(AND(ISNUMBER('Control Sample Data'!G72),'Control Sample Data'!G72&lt;35,'Control Sample Data'!G72&gt;0),'Control Sample Data'!G72,35),""))</f>
        <v/>
      </c>
      <c r="T73" s="12" t="str">
        <f>IF('Control Sample Data'!H72="","",IF(SUM('Control Sample Data'!H$3:H$98)&gt;10,IF(AND(ISNUMBER('Control Sample Data'!H72),'Control Sample Data'!H72&lt;35,'Control Sample Data'!H72&gt;0),'Control Sample Data'!H72,35),""))</f>
        <v/>
      </c>
      <c r="U73" s="12" t="str">
        <f>IF('Control Sample Data'!I72="","",IF(SUM('Control Sample Data'!I$3:I$98)&gt;10,IF(AND(ISNUMBER('Control Sample Data'!I72),'Control Sample Data'!I72&lt;35,'Control Sample Data'!I72&gt;0),'Control Sample Data'!I72,35),""))</f>
        <v/>
      </c>
      <c r="V73" s="12" t="str">
        <f>IF('Control Sample Data'!J72="","",IF(SUM('Control Sample Data'!J$3:J$98)&gt;10,IF(AND(ISNUMBER('Control Sample Data'!J72),'Control Sample Data'!J72&lt;35,'Control Sample Data'!J72&gt;0),'Control Sample Data'!J72,35),""))</f>
        <v/>
      </c>
      <c r="W73" s="12" t="str">
        <f>IF('Control Sample Data'!K72="","",IF(SUM('Control Sample Data'!K$3:K$98)&gt;10,IF(AND(ISNUMBER('Control Sample Data'!K72),'Control Sample Data'!K72&lt;35,'Control Sample Data'!K72&gt;0),'Control Sample Data'!K72,35),""))</f>
        <v/>
      </c>
      <c r="X73" s="12" t="str">
        <f>IF('Control Sample Data'!L72="","",IF(SUM('Control Sample Data'!L$3:L$98)&gt;10,IF(AND(ISNUMBER('Control Sample Data'!L72),'Control Sample Data'!L72&lt;35,'Control Sample Data'!L72&gt;0),'Control Sample Data'!L72,35),""))</f>
        <v/>
      </c>
      <c r="AS73" s="11" t="str">
        <f t="shared" si="92"/>
        <v>NULL</v>
      </c>
      <c r="AT73" s="44" t="s">
        <v>281</v>
      </c>
      <c r="AU73" s="12" t="str">
        <f t="shared" si="72"/>
        <v/>
      </c>
      <c r="AV73" s="12" t="str">
        <f t="shared" si="73"/>
        <v/>
      </c>
      <c r="AW73" s="12" t="str">
        <f t="shared" si="74"/>
        <v/>
      </c>
      <c r="AX73" s="12" t="str">
        <f t="shared" si="75"/>
        <v/>
      </c>
      <c r="AY73" s="12" t="str">
        <f t="shared" si="76"/>
        <v/>
      </c>
      <c r="AZ73" s="12" t="str">
        <f t="shared" si="77"/>
        <v/>
      </c>
      <c r="BA73" s="12" t="str">
        <f t="shared" si="78"/>
        <v/>
      </c>
      <c r="BB73" s="12" t="str">
        <f t="shared" si="79"/>
        <v/>
      </c>
      <c r="BC73" s="12" t="str">
        <f t="shared" si="80"/>
        <v/>
      </c>
      <c r="BD73" s="12" t="str">
        <f t="shared" si="81"/>
        <v/>
      </c>
      <c r="BE73" s="12" t="str">
        <f t="shared" si="82"/>
        <v/>
      </c>
      <c r="BF73" s="12" t="str">
        <f t="shared" si="83"/>
        <v/>
      </c>
      <c r="BG73" s="12" t="str">
        <f t="shared" si="84"/>
        <v/>
      </c>
      <c r="BH73" s="12" t="str">
        <f t="shared" si="85"/>
        <v/>
      </c>
      <c r="BI73" s="12" t="str">
        <f t="shared" si="86"/>
        <v/>
      </c>
      <c r="BJ73" s="12" t="str">
        <f t="shared" si="87"/>
        <v/>
      </c>
      <c r="BK73" s="12" t="str">
        <f t="shared" si="88"/>
        <v/>
      </c>
      <c r="BL73" s="12" t="str">
        <f t="shared" si="89"/>
        <v/>
      </c>
      <c r="BM73" s="12" t="str">
        <f t="shared" si="90"/>
        <v/>
      </c>
      <c r="BN73" s="12" t="str">
        <f t="shared" si="91"/>
        <v/>
      </c>
      <c r="BO73" s="46" t="str">
        <f t="shared" si="70"/>
        <v>N/A</v>
      </c>
      <c r="BP73" s="46" t="str">
        <f t="shared" si="71"/>
        <v>N/A</v>
      </c>
      <c r="BQ73" s="43" t="str">
        <f t="shared" si="93"/>
        <v>NULL</v>
      </c>
      <c r="BR73" s="44" t="s">
        <v>469</v>
      </c>
      <c r="BS73" s="47" t="str">
        <f t="shared" si="94"/>
        <v/>
      </c>
      <c r="BT73" s="47" t="str">
        <f t="shared" si="95"/>
        <v/>
      </c>
      <c r="BU73" s="47" t="str">
        <f t="shared" si="96"/>
        <v/>
      </c>
      <c r="BV73" s="47" t="str">
        <f t="shared" si="97"/>
        <v/>
      </c>
      <c r="BW73" s="47" t="str">
        <f t="shared" si="98"/>
        <v/>
      </c>
      <c r="BX73" s="47" t="str">
        <f t="shared" si="99"/>
        <v/>
      </c>
      <c r="BY73" s="47" t="str">
        <f t="shared" si="100"/>
        <v/>
      </c>
      <c r="BZ73" s="47" t="str">
        <f t="shared" si="101"/>
        <v/>
      </c>
      <c r="CA73" s="47" t="str">
        <f t="shared" si="102"/>
        <v/>
      </c>
      <c r="CB73" s="47" t="str">
        <f t="shared" si="103"/>
        <v/>
      </c>
      <c r="CC73" s="47" t="str">
        <f t="shared" si="104"/>
        <v/>
      </c>
      <c r="CD73" s="47" t="str">
        <f t="shared" si="105"/>
        <v/>
      </c>
      <c r="CE73" s="47" t="str">
        <f t="shared" si="106"/>
        <v/>
      </c>
      <c r="CF73" s="47" t="str">
        <f t="shared" si="107"/>
        <v/>
      </c>
      <c r="CG73" s="47" t="str">
        <f t="shared" si="108"/>
        <v/>
      </c>
      <c r="CH73" s="47" t="str">
        <f t="shared" si="109"/>
        <v/>
      </c>
      <c r="CI73" s="47" t="str">
        <f t="shared" si="110"/>
        <v/>
      </c>
      <c r="CJ73" s="47" t="str">
        <f t="shared" si="111"/>
        <v/>
      </c>
      <c r="CK73" s="47" t="str">
        <f t="shared" si="112"/>
        <v/>
      </c>
      <c r="CL73" s="47" t="str">
        <f t="shared" si="113"/>
        <v/>
      </c>
    </row>
    <row r="74" spans="1:90" ht="12.75">
      <c r="A74" s="11" t="str">
        <f>'Gene Table'!C73</f>
        <v>NULL</v>
      </c>
      <c r="B74" s="11" t="s">
        <v>282</v>
      </c>
      <c r="C74" s="12" t="str">
        <f>IF('Test Sample Data'!C73="","",IF(SUM('Test Sample Data'!C$3:C$98)&gt;10,IF(AND(ISNUMBER('Test Sample Data'!C73),'Test Sample Data'!C73&lt;35,'Test Sample Data'!C73&gt;0),'Test Sample Data'!C73,35),""))</f>
        <v/>
      </c>
      <c r="D74" s="12" t="str">
        <f>IF('Test Sample Data'!D73="","",IF(SUM('Test Sample Data'!D$3:D$98)&gt;10,IF(AND(ISNUMBER('Test Sample Data'!D73),'Test Sample Data'!D73&lt;35,'Test Sample Data'!D73&gt;0),'Test Sample Data'!D73,35),""))</f>
        <v/>
      </c>
      <c r="E74" s="12" t="str">
        <f>IF('Test Sample Data'!E73="","",IF(SUM('Test Sample Data'!E$3:E$98)&gt;10,IF(AND(ISNUMBER('Test Sample Data'!E73),'Test Sample Data'!E73&lt;35,'Test Sample Data'!E73&gt;0),'Test Sample Data'!E73,35),""))</f>
        <v/>
      </c>
      <c r="F74" s="12" t="str">
        <f>IF('Test Sample Data'!F73="","",IF(SUM('Test Sample Data'!F$3:F$98)&gt;10,IF(AND(ISNUMBER('Test Sample Data'!F73),'Test Sample Data'!F73&lt;35,'Test Sample Data'!F73&gt;0),'Test Sample Data'!F73,35),""))</f>
        <v/>
      </c>
      <c r="G74" s="12" t="str">
        <f>IF('Test Sample Data'!G73="","",IF(SUM('Test Sample Data'!G$3:G$98)&gt;10,IF(AND(ISNUMBER('Test Sample Data'!G73),'Test Sample Data'!G73&lt;35,'Test Sample Data'!G73&gt;0),'Test Sample Data'!G73,35),""))</f>
        <v/>
      </c>
      <c r="H74" s="12" t="str">
        <f>IF('Test Sample Data'!H73="","",IF(SUM('Test Sample Data'!H$3:H$98)&gt;10,IF(AND(ISNUMBER('Test Sample Data'!H73),'Test Sample Data'!H73&lt;35,'Test Sample Data'!H73&gt;0),'Test Sample Data'!H73,35),""))</f>
        <v/>
      </c>
      <c r="I74" s="12" t="str">
        <f>IF('Test Sample Data'!I73="","",IF(SUM('Test Sample Data'!I$3:I$98)&gt;10,IF(AND(ISNUMBER('Test Sample Data'!I73),'Test Sample Data'!I73&lt;35,'Test Sample Data'!I73&gt;0),'Test Sample Data'!I73,35),""))</f>
        <v/>
      </c>
      <c r="J74" s="12" t="str">
        <f>IF('Test Sample Data'!J73="","",IF(SUM('Test Sample Data'!J$3:J$98)&gt;10,IF(AND(ISNUMBER('Test Sample Data'!J73),'Test Sample Data'!J73&lt;35,'Test Sample Data'!J73&gt;0),'Test Sample Data'!J73,35),""))</f>
        <v/>
      </c>
      <c r="K74" s="12" t="str">
        <f>IF('Test Sample Data'!K73="","",IF(SUM('Test Sample Data'!K$3:K$98)&gt;10,IF(AND(ISNUMBER('Test Sample Data'!K73),'Test Sample Data'!K73&lt;35,'Test Sample Data'!K73&gt;0),'Test Sample Data'!K73,35),""))</f>
        <v/>
      </c>
      <c r="L74" s="12" t="str">
        <f>IF('Test Sample Data'!L73="","",IF(SUM('Test Sample Data'!L$3:L$98)&gt;10,IF(AND(ISNUMBER('Test Sample Data'!L73),'Test Sample Data'!L73&lt;35,'Test Sample Data'!L73&gt;0),'Test Sample Data'!L73,35),""))</f>
        <v/>
      </c>
      <c r="M74" s="12" t="str">
        <f>'Gene Table'!C73</f>
        <v>NULL</v>
      </c>
      <c r="N74" s="12" t="s">
        <v>282</v>
      </c>
      <c r="O74" s="12" t="str">
        <f>IF('Control Sample Data'!C73="","",IF(SUM('Control Sample Data'!C$3:C$98)&gt;10,IF(AND(ISNUMBER('Control Sample Data'!C73),'Control Sample Data'!C73&lt;35,'Control Sample Data'!C73&gt;0),'Control Sample Data'!C73,35),""))</f>
        <v/>
      </c>
      <c r="P74" s="12" t="str">
        <f>IF('Control Sample Data'!D73="","",IF(SUM('Control Sample Data'!D$3:D$98)&gt;10,IF(AND(ISNUMBER('Control Sample Data'!D73),'Control Sample Data'!D73&lt;35,'Control Sample Data'!D73&gt;0),'Control Sample Data'!D73,35),""))</f>
        <v/>
      </c>
      <c r="Q74" s="12" t="str">
        <f>IF('Control Sample Data'!E73="","",IF(SUM('Control Sample Data'!E$3:E$98)&gt;10,IF(AND(ISNUMBER('Control Sample Data'!E73),'Control Sample Data'!E73&lt;35,'Control Sample Data'!E73&gt;0),'Control Sample Data'!E73,35),""))</f>
        <v/>
      </c>
      <c r="R74" s="12" t="str">
        <f>IF('Control Sample Data'!F73="","",IF(SUM('Control Sample Data'!F$3:F$98)&gt;10,IF(AND(ISNUMBER('Control Sample Data'!F73),'Control Sample Data'!F73&lt;35,'Control Sample Data'!F73&gt;0),'Control Sample Data'!F73,35),""))</f>
        <v/>
      </c>
      <c r="S74" s="12" t="str">
        <f>IF('Control Sample Data'!G73="","",IF(SUM('Control Sample Data'!G$3:G$98)&gt;10,IF(AND(ISNUMBER('Control Sample Data'!G73),'Control Sample Data'!G73&lt;35,'Control Sample Data'!G73&gt;0),'Control Sample Data'!G73,35),""))</f>
        <v/>
      </c>
      <c r="T74" s="12" t="str">
        <f>IF('Control Sample Data'!H73="","",IF(SUM('Control Sample Data'!H$3:H$98)&gt;10,IF(AND(ISNUMBER('Control Sample Data'!H73),'Control Sample Data'!H73&lt;35,'Control Sample Data'!H73&gt;0),'Control Sample Data'!H73,35),""))</f>
        <v/>
      </c>
      <c r="U74" s="12" t="str">
        <f>IF('Control Sample Data'!I73="","",IF(SUM('Control Sample Data'!I$3:I$98)&gt;10,IF(AND(ISNUMBER('Control Sample Data'!I73),'Control Sample Data'!I73&lt;35,'Control Sample Data'!I73&gt;0),'Control Sample Data'!I73,35),""))</f>
        <v/>
      </c>
      <c r="V74" s="12" t="str">
        <f>IF('Control Sample Data'!J73="","",IF(SUM('Control Sample Data'!J$3:J$98)&gt;10,IF(AND(ISNUMBER('Control Sample Data'!J73),'Control Sample Data'!J73&lt;35,'Control Sample Data'!J73&gt;0),'Control Sample Data'!J73,35),""))</f>
        <v/>
      </c>
      <c r="W74" s="12" t="str">
        <f>IF('Control Sample Data'!K73="","",IF(SUM('Control Sample Data'!K$3:K$98)&gt;10,IF(AND(ISNUMBER('Control Sample Data'!K73),'Control Sample Data'!K73&lt;35,'Control Sample Data'!K73&gt;0),'Control Sample Data'!K73,35),""))</f>
        <v/>
      </c>
      <c r="X74" s="12" t="str">
        <f>IF('Control Sample Data'!L73="","",IF(SUM('Control Sample Data'!L$3:L$98)&gt;10,IF(AND(ISNUMBER('Control Sample Data'!L73),'Control Sample Data'!L73&lt;35,'Control Sample Data'!L73&gt;0),'Control Sample Data'!L73,35),""))</f>
        <v/>
      </c>
      <c r="AS74" s="11" t="str">
        <f t="shared" si="92"/>
        <v>NULL</v>
      </c>
      <c r="AT74" s="44" t="s">
        <v>282</v>
      </c>
      <c r="AU74" s="12" t="str">
        <f t="shared" si="72"/>
        <v/>
      </c>
      <c r="AV74" s="12" t="str">
        <f t="shared" si="73"/>
        <v/>
      </c>
      <c r="AW74" s="12" t="str">
        <f t="shared" si="74"/>
        <v/>
      </c>
      <c r="AX74" s="12" t="str">
        <f t="shared" si="75"/>
        <v/>
      </c>
      <c r="AY74" s="12" t="str">
        <f t="shared" si="76"/>
        <v/>
      </c>
      <c r="AZ74" s="12" t="str">
        <f t="shared" si="77"/>
        <v/>
      </c>
      <c r="BA74" s="12" t="str">
        <f t="shared" si="78"/>
        <v/>
      </c>
      <c r="BB74" s="12" t="str">
        <f t="shared" si="79"/>
        <v/>
      </c>
      <c r="BC74" s="12" t="str">
        <f t="shared" si="80"/>
        <v/>
      </c>
      <c r="BD74" s="12" t="str">
        <f t="shared" si="81"/>
        <v/>
      </c>
      <c r="BE74" s="12" t="str">
        <f t="shared" si="82"/>
        <v/>
      </c>
      <c r="BF74" s="12" t="str">
        <f t="shared" si="83"/>
        <v/>
      </c>
      <c r="BG74" s="12" t="str">
        <f t="shared" si="84"/>
        <v/>
      </c>
      <c r="BH74" s="12" t="str">
        <f t="shared" si="85"/>
        <v/>
      </c>
      <c r="BI74" s="12" t="str">
        <f t="shared" si="86"/>
        <v/>
      </c>
      <c r="BJ74" s="12" t="str">
        <f t="shared" si="87"/>
        <v/>
      </c>
      <c r="BK74" s="12" t="str">
        <f t="shared" si="88"/>
        <v/>
      </c>
      <c r="BL74" s="12" t="str">
        <f t="shared" si="89"/>
        <v/>
      </c>
      <c r="BM74" s="12" t="str">
        <f t="shared" si="90"/>
        <v/>
      </c>
      <c r="BN74" s="12" t="str">
        <f t="shared" si="91"/>
        <v/>
      </c>
      <c r="BO74" s="46" t="str">
        <f t="shared" si="70"/>
        <v>N/A</v>
      </c>
      <c r="BP74" s="46" t="str">
        <f t="shared" si="71"/>
        <v>N/A</v>
      </c>
      <c r="BQ74" s="43" t="str">
        <f t="shared" si="93"/>
        <v>NULL</v>
      </c>
      <c r="BR74" s="44" t="s">
        <v>470</v>
      </c>
      <c r="BS74" s="47" t="str">
        <f t="shared" si="94"/>
        <v/>
      </c>
      <c r="BT74" s="47" t="str">
        <f t="shared" si="95"/>
        <v/>
      </c>
      <c r="BU74" s="47" t="str">
        <f t="shared" si="96"/>
        <v/>
      </c>
      <c r="BV74" s="47" t="str">
        <f t="shared" si="97"/>
        <v/>
      </c>
      <c r="BW74" s="47" t="str">
        <f t="shared" si="98"/>
        <v/>
      </c>
      <c r="BX74" s="47" t="str">
        <f t="shared" si="99"/>
        <v/>
      </c>
      <c r="BY74" s="47" t="str">
        <f t="shared" si="100"/>
        <v/>
      </c>
      <c r="BZ74" s="47" t="str">
        <f t="shared" si="101"/>
        <v/>
      </c>
      <c r="CA74" s="47" t="str">
        <f t="shared" si="102"/>
        <v/>
      </c>
      <c r="CB74" s="47" t="str">
        <f t="shared" si="103"/>
        <v/>
      </c>
      <c r="CC74" s="47" t="str">
        <f t="shared" si="104"/>
        <v/>
      </c>
      <c r="CD74" s="47" t="str">
        <f t="shared" si="105"/>
        <v/>
      </c>
      <c r="CE74" s="47" t="str">
        <f t="shared" si="106"/>
        <v/>
      </c>
      <c r="CF74" s="47" t="str">
        <f t="shared" si="107"/>
        <v/>
      </c>
      <c r="CG74" s="47" t="str">
        <f t="shared" si="108"/>
        <v/>
      </c>
      <c r="CH74" s="47" t="str">
        <f t="shared" si="109"/>
        <v/>
      </c>
      <c r="CI74" s="47" t="str">
        <f t="shared" si="110"/>
        <v/>
      </c>
      <c r="CJ74" s="47" t="str">
        <f t="shared" si="111"/>
        <v/>
      </c>
      <c r="CK74" s="47" t="str">
        <f t="shared" si="112"/>
        <v/>
      </c>
      <c r="CL74" s="47" t="str">
        <f t="shared" si="113"/>
        <v/>
      </c>
    </row>
    <row r="75" spans="1:90" ht="12.75">
      <c r="A75" s="11" t="str">
        <f>'Gene Table'!C74</f>
        <v>NULL</v>
      </c>
      <c r="B75" s="11" t="s">
        <v>283</v>
      </c>
      <c r="C75" s="12" t="str">
        <f>IF('Test Sample Data'!C74="","",IF(SUM('Test Sample Data'!C$3:C$98)&gt;10,IF(AND(ISNUMBER('Test Sample Data'!C74),'Test Sample Data'!C74&lt;35,'Test Sample Data'!C74&gt;0),'Test Sample Data'!C74,35),""))</f>
        <v/>
      </c>
      <c r="D75" s="12" t="str">
        <f>IF('Test Sample Data'!D74="","",IF(SUM('Test Sample Data'!D$3:D$98)&gt;10,IF(AND(ISNUMBER('Test Sample Data'!D74),'Test Sample Data'!D74&lt;35,'Test Sample Data'!D74&gt;0),'Test Sample Data'!D74,35),""))</f>
        <v/>
      </c>
      <c r="E75" s="12" t="str">
        <f>IF('Test Sample Data'!E74="","",IF(SUM('Test Sample Data'!E$3:E$98)&gt;10,IF(AND(ISNUMBER('Test Sample Data'!E74),'Test Sample Data'!E74&lt;35,'Test Sample Data'!E74&gt;0),'Test Sample Data'!E74,35),""))</f>
        <v/>
      </c>
      <c r="F75" s="12" t="str">
        <f>IF('Test Sample Data'!F74="","",IF(SUM('Test Sample Data'!F$3:F$98)&gt;10,IF(AND(ISNUMBER('Test Sample Data'!F74),'Test Sample Data'!F74&lt;35,'Test Sample Data'!F74&gt;0),'Test Sample Data'!F74,35),""))</f>
        <v/>
      </c>
      <c r="G75" s="12" t="str">
        <f>IF('Test Sample Data'!G74="","",IF(SUM('Test Sample Data'!G$3:G$98)&gt;10,IF(AND(ISNUMBER('Test Sample Data'!G74),'Test Sample Data'!G74&lt;35,'Test Sample Data'!G74&gt;0),'Test Sample Data'!G74,35),""))</f>
        <v/>
      </c>
      <c r="H75" s="12" t="str">
        <f>IF('Test Sample Data'!H74="","",IF(SUM('Test Sample Data'!H$3:H$98)&gt;10,IF(AND(ISNUMBER('Test Sample Data'!H74),'Test Sample Data'!H74&lt;35,'Test Sample Data'!H74&gt;0),'Test Sample Data'!H74,35),""))</f>
        <v/>
      </c>
      <c r="I75" s="12" t="str">
        <f>IF('Test Sample Data'!I74="","",IF(SUM('Test Sample Data'!I$3:I$98)&gt;10,IF(AND(ISNUMBER('Test Sample Data'!I74),'Test Sample Data'!I74&lt;35,'Test Sample Data'!I74&gt;0),'Test Sample Data'!I74,35),""))</f>
        <v/>
      </c>
      <c r="J75" s="12" t="str">
        <f>IF('Test Sample Data'!J74="","",IF(SUM('Test Sample Data'!J$3:J$98)&gt;10,IF(AND(ISNUMBER('Test Sample Data'!J74),'Test Sample Data'!J74&lt;35,'Test Sample Data'!J74&gt;0),'Test Sample Data'!J74,35),""))</f>
        <v/>
      </c>
      <c r="K75" s="12" t="str">
        <f>IF('Test Sample Data'!K74="","",IF(SUM('Test Sample Data'!K$3:K$98)&gt;10,IF(AND(ISNUMBER('Test Sample Data'!K74),'Test Sample Data'!K74&lt;35,'Test Sample Data'!K74&gt;0),'Test Sample Data'!K74,35),""))</f>
        <v/>
      </c>
      <c r="L75" s="12" t="str">
        <f>IF('Test Sample Data'!L74="","",IF(SUM('Test Sample Data'!L$3:L$98)&gt;10,IF(AND(ISNUMBER('Test Sample Data'!L74),'Test Sample Data'!L74&lt;35,'Test Sample Data'!L74&gt;0),'Test Sample Data'!L74,35),""))</f>
        <v/>
      </c>
      <c r="M75" s="12" t="str">
        <f>'Gene Table'!C74</f>
        <v>NULL</v>
      </c>
      <c r="N75" s="12" t="s">
        <v>283</v>
      </c>
      <c r="O75" s="12" t="str">
        <f>IF('Control Sample Data'!C74="","",IF(SUM('Control Sample Data'!C$3:C$98)&gt;10,IF(AND(ISNUMBER('Control Sample Data'!C74),'Control Sample Data'!C74&lt;35,'Control Sample Data'!C74&gt;0),'Control Sample Data'!C74,35),""))</f>
        <v/>
      </c>
      <c r="P75" s="12" t="str">
        <f>IF('Control Sample Data'!D74="","",IF(SUM('Control Sample Data'!D$3:D$98)&gt;10,IF(AND(ISNUMBER('Control Sample Data'!D74),'Control Sample Data'!D74&lt;35,'Control Sample Data'!D74&gt;0),'Control Sample Data'!D74,35),""))</f>
        <v/>
      </c>
      <c r="Q75" s="12" t="str">
        <f>IF('Control Sample Data'!E74="","",IF(SUM('Control Sample Data'!E$3:E$98)&gt;10,IF(AND(ISNUMBER('Control Sample Data'!E74),'Control Sample Data'!E74&lt;35,'Control Sample Data'!E74&gt;0),'Control Sample Data'!E74,35),""))</f>
        <v/>
      </c>
      <c r="R75" s="12" t="str">
        <f>IF('Control Sample Data'!F74="","",IF(SUM('Control Sample Data'!F$3:F$98)&gt;10,IF(AND(ISNUMBER('Control Sample Data'!F74),'Control Sample Data'!F74&lt;35,'Control Sample Data'!F74&gt;0),'Control Sample Data'!F74,35),""))</f>
        <v/>
      </c>
      <c r="S75" s="12" t="str">
        <f>IF('Control Sample Data'!G74="","",IF(SUM('Control Sample Data'!G$3:G$98)&gt;10,IF(AND(ISNUMBER('Control Sample Data'!G74),'Control Sample Data'!G74&lt;35,'Control Sample Data'!G74&gt;0),'Control Sample Data'!G74,35),""))</f>
        <v/>
      </c>
      <c r="T75" s="12" t="str">
        <f>IF('Control Sample Data'!H74="","",IF(SUM('Control Sample Data'!H$3:H$98)&gt;10,IF(AND(ISNUMBER('Control Sample Data'!H74),'Control Sample Data'!H74&lt;35,'Control Sample Data'!H74&gt;0),'Control Sample Data'!H74,35),""))</f>
        <v/>
      </c>
      <c r="U75" s="12" t="str">
        <f>IF('Control Sample Data'!I74="","",IF(SUM('Control Sample Data'!I$3:I$98)&gt;10,IF(AND(ISNUMBER('Control Sample Data'!I74),'Control Sample Data'!I74&lt;35,'Control Sample Data'!I74&gt;0),'Control Sample Data'!I74,35),""))</f>
        <v/>
      </c>
      <c r="V75" s="12" t="str">
        <f>IF('Control Sample Data'!J74="","",IF(SUM('Control Sample Data'!J$3:J$98)&gt;10,IF(AND(ISNUMBER('Control Sample Data'!J74),'Control Sample Data'!J74&lt;35,'Control Sample Data'!J74&gt;0),'Control Sample Data'!J74,35),""))</f>
        <v/>
      </c>
      <c r="W75" s="12" t="str">
        <f>IF('Control Sample Data'!K74="","",IF(SUM('Control Sample Data'!K$3:K$98)&gt;10,IF(AND(ISNUMBER('Control Sample Data'!K74),'Control Sample Data'!K74&lt;35,'Control Sample Data'!K74&gt;0),'Control Sample Data'!K74,35),""))</f>
        <v/>
      </c>
      <c r="X75" s="12" t="str">
        <f>IF('Control Sample Data'!L74="","",IF(SUM('Control Sample Data'!L$3:L$98)&gt;10,IF(AND(ISNUMBER('Control Sample Data'!L74),'Control Sample Data'!L74&lt;35,'Control Sample Data'!L74&gt;0),'Control Sample Data'!L74,35),""))</f>
        <v/>
      </c>
      <c r="AS75" s="11" t="str">
        <f t="shared" si="92"/>
        <v>NULL</v>
      </c>
      <c r="AT75" s="44" t="s">
        <v>283</v>
      </c>
      <c r="AU75" s="12" t="str">
        <f t="shared" si="72"/>
        <v/>
      </c>
      <c r="AV75" s="12" t="str">
        <f t="shared" si="73"/>
        <v/>
      </c>
      <c r="AW75" s="12" t="str">
        <f t="shared" si="74"/>
        <v/>
      </c>
      <c r="AX75" s="12" t="str">
        <f t="shared" si="75"/>
        <v/>
      </c>
      <c r="AY75" s="12" t="str">
        <f t="shared" si="76"/>
        <v/>
      </c>
      <c r="AZ75" s="12" t="str">
        <f t="shared" si="77"/>
        <v/>
      </c>
      <c r="BA75" s="12" t="str">
        <f t="shared" si="78"/>
        <v/>
      </c>
      <c r="BB75" s="12" t="str">
        <f t="shared" si="79"/>
        <v/>
      </c>
      <c r="BC75" s="12" t="str">
        <f t="shared" si="80"/>
        <v/>
      </c>
      <c r="BD75" s="12" t="str">
        <f t="shared" si="81"/>
        <v/>
      </c>
      <c r="BE75" s="12" t="str">
        <f t="shared" si="82"/>
        <v/>
      </c>
      <c r="BF75" s="12" t="str">
        <f t="shared" si="83"/>
        <v/>
      </c>
      <c r="BG75" s="12" t="str">
        <f t="shared" si="84"/>
        <v/>
      </c>
      <c r="BH75" s="12" t="str">
        <f t="shared" si="85"/>
        <v/>
      </c>
      <c r="BI75" s="12" t="str">
        <f t="shared" si="86"/>
        <v/>
      </c>
      <c r="BJ75" s="12" t="str">
        <f t="shared" si="87"/>
        <v/>
      </c>
      <c r="BK75" s="12" t="str">
        <f t="shared" si="88"/>
        <v/>
      </c>
      <c r="BL75" s="12" t="str">
        <f t="shared" si="89"/>
        <v/>
      </c>
      <c r="BM75" s="12" t="str">
        <f t="shared" si="90"/>
        <v/>
      </c>
      <c r="BN75" s="12" t="str">
        <f t="shared" si="91"/>
        <v/>
      </c>
      <c r="BO75" s="46" t="str">
        <f t="shared" si="70"/>
        <v>N/A</v>
      </c>
      <c r="BP75" s="46" t="str">
        <f t="shared" si="71"/>
        <v>N/A</v>
      </c>
      <c r="BQ75" s="43" t="str">
        <f t="shared" si="93"/>
        <v>NULL</v>
      </c>
      <c r="BR75" s="44" t="s">
        <v>471</v>
      </c>
      <c r="BS75" s="47" t="str">
        <f t="shared" si="94"/>
        <v/>
      </c>
      <c r="BT75" s="47" t="str">
        <f t="shared" si="95"/>
        <v/>
      </c>
      <c r="BU75" s="47" t="str">
        <f t="shared" si="96"/>
        <v/>
      </c>
      <c r="BV75" s="47" t="str">
        <f t="shared" si="97"/>
        <v/>
      </c>
      <c r="BW75" s="47" t="str">
        <f t="shared" si="98"/>
        <v/>
      </c>
      <c r="BX75" s="47" t="str">
        <f t="shared" si="99"/>
        <v/>
      </c>
      <c r="BY75" s="47" t="str">
        <f t="shared" si="100"/>
        <v/>
      </c>
      <c r="BZ75" s="47" t="str">
        <f t="shared" si="101"/>
        <v/>
      </c>
      <c r="CA75" s="47" t="str">
        <f t="shared" si="102"/>
        <v/>
      </c>
      <c r="CB75" s="47" t="str">
        <f t="shared" si="103"/>
        <v/>
      </c>
      <c r="CC75" s="47" t="str">
        <f t="shared" si="104"/>
        <v/>
      </c>
      <c r="CD75" s="47" t="str">
        <f t="shared" si="105"/>
        <v/>
      </c>
      <c r="CE75" s="47" t="str">
        <f t="shared" si="106"/>
        <v/>
      </c>
      <c r="CF75" s="47" t="str">
        <f t="shared" si="107"/>
        <v/>
      </c>
      <c r="CG75" s="47" t="str">
        <f t="shared" si="108"/>
        <v/>
      </c>
      <c r="CH75" s="47" t="str">
        <f t="shared" si="109"/>
        <v/>
      </c>
      <c r="CI75" s="47" t="str">
        <f t="shared" si="110"/>
        <v/>
      </c>
      <c r="CJ75" s="47" t="str">
        <f t="shared" si="111"/>
        <v/>
      </c>
      <c r="CK75" s="47" t="str">
        <f t="shared" si="112"/>
        <v/>
      </c>
      <c r="CL75" s="47" t="str">
        <f t="shared" si="113"/>
        <v/>
      </c>
    </row>
    <row r="76" spans="1:90" ht="12.75">
      <c r="A76" s="11" t="str">
        <f>'Gene Table'!C75</f>
        <v>NULL</v>
      </c>
      <c r="B76" s="11" t="s">
        <v>284</v>
      </c>
      <c r="C76" s="12" t="str">
        <f>IF('Test Sample Data'!C75="","",IF(SUM('Test Sample Data'!C$3:C$98)&gt;10,IF(AND(ISNUMBER('Test Sample Data'!C75),'Test Sample Data'!C75&lt;35,'Test Sample Data'!C75&gt;0),'Test Sample Data'!C75,35),""))</f>
        <v/>
      </c>
      <c r="D76" s="12" t="str">
        <f>IF('Test Sample Data'!D75="","",IF(SUM('Test Sample Data'!D$3:D$98)&gt;10,IF(AND(ISNUMBER('Test Sample Data'!D75),'Test Sample Data'!D75&lt;35,'Test Sample Data'!D75&gt;0),'Test Sample Data'!D75,35),""))</f>
        <v/>
      </c>
      <c r="E76" s="12" t="str">
        <f>IF('Test Sample Data'!E75="","",IF(SUM('Test Sample Data'!E$3:E$98)&gt;10,IF(AND(ISNUMBER('Test Sample Data'!E75),'Test Sample Data'!E75&lt;35,'Test Sample Data'!E75&gt;0),'Test Sample Data'!E75,35),""))</f>
        <v/>
      </c>
      <c r="F76" s="12" t="str">
        <f>IF('Test Sample Data'!F75="","",IF(SUM('Test Sample Data'!F$3:F$98)&gt;10,IF(AND(ISNUMBER('Test Sample Data'!F75),'Test Sample Data'!F75&lt;35,'Test Sample Data'!F75&gt;0),'Test Sample Data'!F75,35),""))</f>
        <v/>
      </c>
      <c r="G76" s="12" t="str">
        <f>IF('Test Sample Data'!G75="","",IF(SUM('Test Sample Data'!G$3:G$98)&gt;10,IF(AND(ISNUMBER('Test Sample Data'!G75),'Test Sample Data'!G75&lt;35,'Test Sample Data'!G75&gt;0),'Test Sample Data'!G75,35),""))</f>
        <v/>
      </c>
      <c r="H76" s="12" t="str">
        <f>IF('Test Sample Data'!H75="","",IF(SUM('Test Sample Data'!H$3:H$98)&gt;10,IF(AND(ISNUMBER('Test Sample Data'!H75),'Test Sample Data'!H75&lt;35,'Test Sample Data'!H75&gt;0),'Test Sample Data'!H75,35),""))</f>
        <v/>
      </c>
      <c r="I76" s="12" t="str">
        <f>IF('Test Sample Data'!I75="","",IF(SUM('Test Sample Data'!I$3:I$98)&gt;10,IF(AND(ISNUMBER('Test Sample Data'!I75),'Test Sample Data'!I75&lt;35,'Test Sample Data'!I75&gt;0),'Test Sample Data'!I75,35),""))</f>
        <v/>
      </c>
      <c r="J76" s="12" t="str">
        <f>IF('Test Sample Data'!J75="","",IF(SUM('Test Sample Data'!J$3:J$98)&gt;10,IF(AND(ISNUMBER('Test Sample Data'!J75),'Test Sample Data'!J75&lt;35,'Test Sample Data'!J75&gt;0),'Test Sample Data'!J75,35),""))</f>
        <v/>
      </c>
      <c r="K76" s="12" t="str">
        <f>IF('Test Sample Data'!K75="","",IF(SUM('Test Sample Data'!K$3:K$98)&gt;10,IF(AND(ISNUMBER('Test Sample Data'!K75),'Test Sample Data'!K75&lt;35,'Test Sample Data'!K75&gt;0),'Test Sample Data'!K75,35),""))</f>
        <v/>
      </c>
      <c r="L76" s="12" t="str">
        <f>IF('Test Sample Data'!L75="","",IF(SUM('Test Sample Data'!L$3:L$98)&gt;10,IF(AND(ISNUMBER('Test Sample Data'!L75),'Test Sample Data'!L75&lt;35,'Test Sample Data'!L75&gt;0),'Test Sample Data'!L75,35),""))</f>
        <v/>
      </c>
      <c r="M76" s="12" t="str">
        <f>'Gene Table'!C75</f>
        <v>NULL</v>
      </c>
      <c r="N76" s="12" t="s">
        <v>284</v>
      </c>
      <c r="O76" s="12" t="str">
        <f>IF('Control Sample Data'!C75="","",IF(SUM('Control Sample Data'!C$3:C$98)&gt;10,IF(AND(ISNUMBER('Control Sample Data'!C75),'Control Sample Data'!C75&lt;35,'Control Sample Data'!C75&gt;0),'Control Sample Data'!C75,35),""))</f>
        <v/>
      </c>
      <c r="P76" s="12" t="str">
        <f>IF('Control Sample Data'!D75="","",IF(SUM('Control Sample Data'!D$3:D$98)&gt;10,IF(AND(ISNUMBER('Control Sample Data'!D75),'Control Sample Data'!D75&lt;35,'Control Sample Data'!D75&gt;0),'Control Sample Data'!D75,35),""))</f>
        <v/>
      </c>
      <c r="Q76" s="12" t="str">
        <f>IF('Control Sample Data'!E75="","",IF(SUM('Control Sample Data'!E$3:E$98)&gt;10,IF(AND(ISNUMBER('Control Sample Data'!E75),'Control Sample Data'!E75&lt;35,'Control Sample Data'!E75&gt;0),'Control Sample Data'!E75,35),""))</f>
        <v/>
      </c>
      <c r="R76" s="12" t="str">
        <f>IF('Control Sample Data'!F75="","",IF(SUM('Control Sample Data'!F$3:F$98)&gt;10,IF(AND(ISNUMBER('Control Sample Data'!F75),'Control Sample Data'!F75&lt;35,'Control Sample Data'!F75&gt;0),'Control Sample Data'!F75,35),""))</f>
        <v/>
      </c>
      <c r="S76" s="12" t="str">
        <f>IF('Control Sample Data'!G75="","",IF(SUM('Control Sample Data'!G$3:G$98)&gt;10,IF(AND(ISNUMBER('Control Sample Data'!G75),'Control Sample Data'!G75&lt;35,'Control Sample Data'!G75&gt;0),'Control Sample Data'!G75,35),""))</f>
        <v/>
      </c>
      <c r="T76" s="12" t="str">
        <f>IF('Control Sample Data'!H75="","",IF(SUM('Control Sample Data'!H$3:H$98)&gt;10,IF(AND(ISNUMBER('Control Sample Data'!H75),'Control Sample Data'!H75&lt;35,'Control Sample Data'!H75&gt;0),'Control Sample Data'!H75,35),""))</f>
        <v/>
      </c>
      <c r="U76" s="12" t="str">
        <f>IF('Control Sample Data'!I75="","",IF(SUM('Control Sample Data'!I$3:I$98)&gt;10,IF(AND(ISNUMBER('Control Sample Data'!I75),'Control Sample Data'!I75&lt;35,'Control Sample Data'!I75&gt;0),'Control Sample Data'!I75,35),""))</f>
        <v/>
      </c>
      <c r="V76" s="12" t="str">
        <f>IF('Control Sample Data'!J75="","",IF(SUM('Control Sample Data'!J$3:J$98)&gt;10,IF(AND(ISNUMBER('Control Sample Data'!J75),'Control Sample Data'!J75&lt;35,'Control Sample Data'!J75&gt;0),'Control Sample Data'!J75,35),""))</f>
        <v/>
      </c>
      <c r="W76" s="12" t="str">
        <f>IF('Control Sample Data'!K75="","",IF(SUM('Control Sample Data'!K$3:K$98)&gt;10,IF(AND(ISNUMBER('Control Sample Data'!K75),'Control Sample Data'!K75&lt;35,'Control Sample Data'!K75&gt;0),'Control Sample Data'!K75,35),""))</f>
        <v/>
      </c>
      <c r="X76" s="12" t="str">
        <f>IF('Control Sample Data'!L75="","",IF(SUM('Control Sample Data'!L$3:L$98)&gt;10,IF(AND(ISNUMBER('Control Sample Data'!L75),'Control Sample Data'!L75&lt;35,'Control Sample Data'!L75&gt;0),'Control Sample Data'!L75,35),""))</f>
        <v/>
      </c>
      <c r="AS76" s="11" t="str">
        <f t="shared" si="92"/>
        <v>NULL</v>
      </c>
      <c r="AT76" s="44" t="s">
        <v>284</v>
      </c>
      <c r="AU76" s="12" t="str">
        <f t="shared" si="72"/>
        <v/>
      </c>
      <c r="AV76" s="12" t="str">
        <f t="shared" si="73"/>
        <v/>
      </c>
      <c r="AW76" s="12" t="str">
        <f t="shared" si="74"/>
        <v/>
      </c>
      <c r="AX76" s="12" t="str">
        <f t="shared" si="75"/>
        <v/>
      </c>
      <c r="AY76" s="12" t="str">
        <f t="shared" si="76"/>
        <v/>
      </c>
      <c r="AZ76" s="12" t="str">
        <f t="shared" si="77"/>
        <v/>
      </c>
      <c r="BA76" s="12" t="str">
        <f t="shared" si="78"/>
        <v/>
      </c>
      <c r="BB76" s="12" t="str">
        <f t="shared" si="79"/>
        <v/>
      </c>
      <c r="BC76" s="12" t="str">
        <f t="shared" si="80"/>
        <v/>
      </c>
      <c r="BD76" s="12" t="str">
        <f t="shared" si="81"/>
        <v/>
      </c>
      <c r="BE76" s="12" t="str">
        <f t="shared" si="82"/>
        <v/>
      </c>
      <c r="BF76" s="12" t="str">
        <f t="shared" si="83"/>
        <v/>
      </c>
      <c r="BG76" s="12" t="str">
        <f t="shared" si="84"/>
        <v/>
      </c>
      <c r="BH76" s="12" t="str">
        <f t="shared" si="85"/>
        <v/>
      </c>
      <c r="BI76" s="12" t="str">
        <f t="shared" si="86"/>
        <v/>
      </c>
      <c r="BJ76" s="12" t="str">
        <f t="shared" si="87"/>
        <v/>
      </c>
      <c r="BK76" s="12" t="str">
        <f t="shared" si="88"/>
        <v/>
      </c>
      <c r="BL76" s="12" t="str">
        <f t="shared" si="89"/>
        <v/>
      </c>
      <c r="BM76" s="12" t="str">
        <f t="shared" si="90"/>
        <v/>
      </c>
      <c r="BN76" s="12" t="str">
        <f t="shared" si="91"/>
        <v/>
      </c>
      <c r="BO76" s="46" t="str">
        <f t="shared" si="70"/>
        <v>N/A</v>
      </c>
      <c r="BP76" s="46" t="str">
        <f t="shared" si="71"/>
        <v>N/A</v>
      </c>
      <c r="BQ76" s="43" t="str">
        <f t="shared" si="93"/>
        <v>NULL</v>
      </c>
      <c r="BR76" s="44" t="s">
        <v>472</v>
      </c>
      <c r="BS76" s="47" t="str">
        <f t="shared" si="94"/>
        <v/>
      </c>
      <c r="BT76" s="47" t="str">
        <f t="shared" si="95"/>
        <v/>
      </c>
      <c r="BU76" s="47" t="str">
        <f t="shared" si="96"/>
        <v/>
      </c>
      <c r="BV76" s="47" t="str">
        <f t="shared" si="97"/>
        <v/>
      </c>
      <c r="BW76" s="47" t="str">
        <f t="shared" si="98"/>
        <v/>
      </c>
      <c r="BX76" s="47" t="str">
        <f t="shared" si="99"/>
        <v/>
      </c>
      <c r="BY76" s="47" t="str">
        <f t="shared" si="100"/>
        <v/>
      </c>
      <c r="BZ76" s="47" t="str">
        <f t="shared" si="101"/>
        <v/>
      </c>
      <c r="CA76" s="47" t="str">
        <f t="shared" si="102"/>
        <v/>
      </c>
      <c r="CB76" s="47" t="str">
        <f t="shared" si="103"/>
        <v/>
      </c>
      <c r="CC76" s="47" t="str">
        <f t="shared" si="104"/>
        <v/>
      </c>
      <c r="CD76" s="47" t="str">
        <f t="shared" si="105"/>
        <v/>
      </c>
      <c r="CE76" s="47" t="str">
        <f t="shared" si="106"/>
        <v/>
      </c>
      <c r="CF76" s="47" t="str">
        <f t="shared" si="107"/>
        <v/>
      </c>
      <c r="CG76" s="47" t="str">
        <f t="shared" si="108"/>
        <v/>
      </c>
      <c r="CH76" s="47" t="str">
        <f t="shared" si="109"/>
        <v/>
      </c>
      <c r="CI76" s="47" t="str">
        <f t="shared" si="110"/>
        <v/>
      </c>
      <c r="CJ76" s="47" t="str">
        <f t="shared" si="111"/>
        <v/>
      </c>
      <c r="CK76" s="47" t="str">
        <f t="shared" si="112"/>
        <v/>
      </c>
      <c r="CL76" s="47" t="str">
        <f t="shared" si="113"/>
        <v/>
      </c>
    </row>
    <row r="77" spans="1:90" ht="12.75">
      <c r="A77" s="11" t="str">
        <f>'Gene Table'!C76</f>
        <v>NULL</v>
      </c>
      <c r="B77" s="11" t="s">
        <v>285</v>
      </c>
      <c r="C77" s="12" t="str">
        <f>IF('Test Sample Data'!C76="","",IF(SUM('Test Sample Data'!C$3:C$98)&gt;10,IF(AND(ISNUMBER('Test Sample Data'!C76),'Test Sample Data'!C76&lt;35,'Test Sample Data'!C76&gt;0),'Test Sample Data'!C76,35),""))</f>
        <v/>
      </c>
      <c r="D77" s="12" t="str">
        <f>IF('Test Sample Data'!D76="","",IF(SUM('Test Sample Data'!D$3:D$98)&gt;10,IF(AND(ISNUMBER('Test Sample Data'!D76),'Test Sample Data'!D76&lt;35,'Test Sample Data'!D76&gt;0),'Test Sample Data'!D76,35),""))</f>
        <v/>
      </c>
      <c r="E77" s="12" t="str">
        <f>IF('Test Sample Data'!E76="","",IF(SUM('Test Sample Data'!E$3:E$98)&gt;10,IF(AND(ISNUMBER('Test Sample Data'!E76),'Test Sample Data'!E76&lt;35,'Test Sample Data'!E76&gt;0),'Test Sample Data'!E76,35),""))</f>
        <v/>
      </c>
      <c r="F77" s="12" t="str">
        <f>IF('Test Sample Data'!F76="","",IF(SUM('Test Sample Data'!F$3:F$98)&gt;10,IF(AND(ISNUMBER('Test Sample Data'!F76),'Test Sample Data'!F76&lt;35,'Test Sample Data'!F76&gt;0),'Test Sample Data'!F76,35),""))</f>
        <v/>
      </c>
      <c r="G77" s="12" t="str">
        <f>IF('Test Sample Data'!G76="","",IF(SUM('Test Sample Data'!G$3:G$98)&gt;10,IF(AND(ISNUMBER('Test Sample Data'!G76),'Test Sample Data'!G76&lt;35,'Test Sample Data'!G76&gt;0),'Test Sample Data'!G76,35),""))</f>
        <v/>
      </c>
      <c r="H77" s="12" t="str">
        <f>IF('Test Sample Data'!H76="","",IF(SUM('Test Sample Data'!H$3:H$98)&gt;10,IF(AND(ISNUMBER('Test Sample Data'!H76),'Test Sample Data'!H76&lt;35,'Test Sample Data'!H76&gt;0),'Test Sample Data'!H76,35),""))</f>
        <v/>
      </c>
      <c r="I77" s="12" t="str">
        <f>IF('Test Sample Data'!I76="","",IF(SUM('Test Sample Data'!I$3:I$98)&gt;10,IF(AND(ISNUMBER('Test Sample Data'!I76),'Test Sample Data'!I76&lt;35,'Test Sample Data'!I76&gt;0),'Test Sample Data'!I76,35),""))</f>
        <v/>
      </c>
      <c r="J77" s="12" t="str">
        <f>IF('Test Sample Data'!J76="","",IF(SUM('Test Sample Data'!J$3:J$98)&gt;10,IF(AND(ISNUMBER('Test Sample Data'!J76),'Test Sample Data'!J76&lt;35,'Test Sample Data'!J76&gt;0),'Test Sample Data'!J76,35),""))</f>
        <v/>
      </c>
      <c r="K77" s="12" t="str">
        <f>IF('Test Sample Data'!K76="","",IF(SUM('Test Sample Data'!K$3:K$98)&gt;10,IF(AND(ISNUMBER('Test Sample Data'!K76),'Test Sample Data'!K76&lt;35,'Test Sample Data'!K76&gt;0),'Test Sample Data'!K76,35),""))</f>
        <v/>
      </c>
      <c r="L77" s="12" t="str">
        <f>IF('Test Sample Data'!L76="","",IF(SUM('Test Sample Data'!L$3:L$98)&gt;10,IF(AND(ISNUMBER('Test Sample Data'!L76),'Test Sample Data'!L76&lt;35,'Test Sample Data'!L76&gt;0),'Test Sample Data'!L76,35),""))</f>
        <v/>
      </c>
      <c r="M77" s="12" t="str">
        <f>'Gene Table'!C76</f>
        <v>NULL</v>
      </c>
      <c r="N77" s="12" t="s">
        <v>285</v>
      </c>
      <c r="O77" s="12" t="str">
        <f>IF('Control Sample Data'!C76="","",IF(SUM('Control Sample Data'!C$3:C$98)&gt;10,IF(AND(ISNUMBER('Control Sample Data'!C76),'Control Sample Data'!C76&lt;35,'Control Sample Data'!C76&gt;0),'Control Sample Data'!C76,35),""))</f>
        <v/>
      </c>
      <c r="P77" s="12" t="str">
        <f>IF('Control Sample Data'!D76="","",IF(SUM('Control Sample Data'!D$3:D$98)&gt;10,IF(AND(ISNUMBER('Control Sample Data'!D76),'Control Sample Data'!D76&lt;35,'Control Sample Data'!D76&gt;0),'Control Sample Data'!D76,35),""))</f>
        <v/>
      </c>
      <c r="Q77" s="12" t="str">
        <f>IF('Control Sample Data'!E76="","",IF(SUM('Control Sample Data'!E$3:E$98)&gt;10,IF(AND(ISNUMBER('Control Sample Data'!E76),'Control Sample Data'!E76&lt;35,'Control Sample Data'!E76&gt;0),'Control Sample Data'!E76,35),""))</f>
        <v/>
      </c>
      <c r="R77" s="12" t="str">
        <f>IF('Control Sample Data'!F76="","",IF(SUM('Control Sample Data'!F$3:F$98)&gt;10,IF(AND(ISNUMBER('Control Sample Data'!F76),'Control Sample Data'!F76&lt;35,'Control Sample Data'!F76&gt;0),'Control Sample Data'!F76,35),""))</f>
        <v/>
      </c>
      <c r="S77" s="12" t="str">
        <f>IF('Control Sample Data'!G76="","",IF(SUM('Control Sample Data'!G$3:G$98)&gt;10,IF(AND(ISNUMBER('Control Sample Data'!G76),'Control Sample Data'!G76&lt;35,'Control Sample Data'!G76&gt;0),'Control Sample Data'!G76,35),""))</f>
        <v/>
      </c>
      <c r="T77" s="12" t="str">
        <f>IF('Control Sample Data'!H76="","",IF(SUM('Control Sample Data'!H$3:H$98)&gt;10,IF(AND(ISNUMBER('Control Sample Data'!H76),'Control Sample Data'!H76&lt;35,'Control Sample Data'!H76&gt;0),'Control Sample Data'!H76,35),""))</f>
        <v/>
      </c>
      <c r="U77" s="12" t="str">
        <f>IF('Control Sample Data'!I76="","",IF(SUM('Control Sample Data'!I$3:I$98)&gt;10,IF(AND(ISNUMBER('Control Sample Data'!I76),'Control Sample Data'!I76&lt;35,'Control Sample Data'!I76&gt;0),'Control Sample Data'!I76,35),""))</f>
        <v/>
      </c>
      <c r="V77" s="12" t="str">
        <f>IF('Control Sample Data'!J76="","",IF(SUM('Control Sample Data'!J$3:J$98)&gt;10,IF(AND(ISNUMBER('Control Sample Data'!J76),'Control Sample Data'!J76&lt;35,'Control Sample Data'!J76&gt;0),'Control Sample Data'!J76,35),""))</f>
        <v/>
      </c>
      <c r="W77" s="12" t="str">
        <f>IF('Control Sample Data'!K76="","",IF(SUM('Control Sample Data'!K$3:K$98)&gt;10,IF(AND(ISNUMBER('Control Sample Data'!K76),'Control Sample Data'!K76&lt;35,'Control Sample Data'!K76&gt;0),'Control Sample Data'!K76,35),""))</f>
        <v/>
      </c>
      <c r="X77" s="12" t="str">
        <f>IF('Control Sample Data'!L76="","",IF(SUM('Control Sample Data'!L$3:L$98)&gt;10,IF(AND(ISNUMBER('Control Sample Data'!L76),'Control Sample Data'!L76&lt;35,'Control Sample Data'!L76&gt;0),'Control Sample Data'!L76,35),""))</f>
        <v/>
      </c>
      <c r="AS77" s="11" t="str">
        <f t="shared" si="92"/>
        <v>NULL</v>
      </c>
      <c r="AT77" s="44" t="s">
        <v>285</v>
      </c>
      <c r="AU77" s="12" t="str">
        <f t="shared" si="72"/>
        <v/>
      </c>
      <c r="AV77" s="12" t="str">
        <f t="shared" si="73"/>
        <v/>
      </c>
      <c r="AW77" s="12" t="str">
        <f t="shared" si="74"/>
        <v/>
      </c>
      <c r="AX77" s="12" t="str">
        <f t="shared" si="75"/>
        <v/>
      </c>
      <c r="AY77" s="12" t="str">
        <f t="shared" si="76"/>
        <v/>
      </c>
      <c r="AZ77" s="12" t="str">
        <f t="shared" si="77"/>
        <v/>
      </c>
      <c r="BA77" s="12" t="str">
        <f t="shared" si="78"/>
        <v/>
      </c>
      <c r="BB77" s="12" t="str">
        <f t="shared" si="79"/>
        <v/>
      </c>
      <c r="BC77" s="12" t="str">
        <f t="shared" si="80"/>
        <v/>
      </c>
      <c r="BD77" s="12" t="str">
        <f t="shared" si="81"/>
        <v/>
      </c>
      <c r="BE77" s="12" t="str">
        <f t="shared" si="82"/>
        <v/>
      </c>
      <c r="BF77" s="12" t="str">
        <f t="shared" si="83"/>
        <v/>
      </c>
      <c r="BG77" s="12" t="str">
        <f t="shared" si="84"/>
        <v/>
      </c>
      <c r="BH77" s="12" t="str">
        <f t="shared" si="85"/>
        <v/>
      </c>
      <c r="BI77" s="12" t="str">
        <f t="shared" si="86"/>
        <v/>
      </c>
      <c r="BJ77" s="12" t="str">
        <f t="shared" si="87"/>
        <v/>
      </c>
      <c r="BK77" s="12" t="str">
        <f t="shared" si="88"/>
        <v/>
      </c>
      <c r="BL77" s="12" t="str">
        <f t="shared" si="89"/>
        <v/>
      </c>
      <c r="BM77" s="12" t="str">
        <f t="shared" si="90"/>
        <v/>
      </c>
      <c r="BN77" s="12" t="str">
        <f t="shared" si="91"/>
        <v/>
      </c>
      <c r="BO77" s="46" t="str">
        <f t="shared" si="70"/>
        <v>N/A</v>
      </c>
      <c r="BP77" s="46" t="str">
        <f t="shared" si="71"/>
        <v>N/A</v>
      </c>
      <c r="BQ77" s="43" t="str">
        <f t="shared" si="93"/>
        <v>NULL</v>
      </c>
      <c r="BR77" s="44" t="s">
        <v>473</v>
      </c>
      <c r="BS77" s="47" t="str">
        <f t="shared" si="94"/>
        <v/>
      </c>
      <c r="BT77" s="47" t="str">
        <f t="shared" si="95"/>
        <v/>
      </c>
      <c r="BU77" s="47" t="str">
        <f t="shared" si="96"/>
        <v/>
      </c>
      <c r="BV77" s="47" t="str">
        <f t="shared" si="97"/>
        <v/>
      </c>
      <c r="BW77" s="47" t="str">
        <f t="shared" si="98"/>
        <v/>
      </c>
      <c r="BX77" s="47" t="str">
        <f t="shared" si="99"/>
        <v/>
      </c>
      <c r="BY77" s="47" t="str">
        <f t="shared" si="100"/>
        <v/>
      </c>
      <c r="BZ77" s="47" t="str">
        <f t="shared" si="101"/>
        <v/>
      </c>
      <c r="CA77" s="47" t="str">
        <f t="shared" si="102"/>
        <v/>
      </c>
      <c r="CB77" s="47" t="str">
        <f t="shared" si="103"/>
        <v/>
      </c>
      <c r="CC77" s="47" t="str">
        <f t="shared" si="104"/>
        <v/>
      </c>
      <c r="CD77" s="47" t="str">
        <f t="shared" si="105"/>
        <v/>
      </c>
      <c r="CE77" s="47" t="str">
        <f t="shared" si="106"/>
        <v/>
      </c>
      <c r="CF77" s="47" t="str">
        <f t="shared" si="107"/>
        <v/>
      </c>
      <c r="CG77" s="47" t="str">
        <f t="shared" si="108"/>
        <v/>
      </c>
      <c r="CH77" s="47" t="str">
        <f t="shared" si="109"/>
        <v/>
      </c>
      <c r="CI77" s="47" t="str">
        <f t="shared" si="110"/>
        <v/>
      </c>
      <c r="CJ77" s="47" t="str">
        <f t="shared" si="111"/>
        <v/>
      </c>
      <c r="CK77" s="47" t="str">
        <f t="shared" si="112"/>
        <v/>
      </c>
      <c r="CL77" s="47" t="str">
        <f t="shared" si="113"/>
        <v/>
      </c>
    </row>
    <row r="78" spans="1:90" ht="12.75">
      <c r="A78" s="11" t="str">
        <f>'Gene Table'!C77</f>
        <v>NULL</v>
      </c>
      <c r="B78" s="11" t="s">
        <v>286</v>
      </c>
      <c r="C78" s="12" t="str">
        <f>IF('Test Sample Data'!C77="","",IF(SUM('Test Sample Data'!C$3:C$98)&gt;10,IF(AND(ISNUMBER('Test Sample Data'!C77),'Test Sample Data'!C77&lt;35,'Test Sample Data'!C77&gt;0),'Test Sample Data'!C77,35),""))</f>
        <v/>
      </c>
      <c r="D78" s="12" t="str">
        <f>IF('Test Sample Data'!D77="","",IF(SUM('Test Sample Data'!D$3:D$98)&gt;10,IF(AND(ISNUMBER('Test Sample Data'!D77),'Test Sample Data'!D77&lt;35,'Test Sample Data'!D77&gt;0),'Test Sample Data'!D77,35),""))</f>
        <v/>
      </c>
      <c r="E78" s="12" t="str">
        <f>IF('Test Sample Data'!E77="","",IF(SUM('Test Sample Data'!E$3:E$98)&gt;10,IF(AND(ISNUMBER('Test Sample Data'!E77),'Test Sample Data'!E77&lt;35,'Test Sample Data'!E77&gt;0),'Test Sample Data'!E77,35),""))</f>
        <v/>
      </c>
      <c r="F78" s="12" t="str">
        <f>IF('Test Sample Data'!F77="","",IF(SUM('Test Sample Data'!F$3:F$98)&gt;10,IF(AND(ISNUMBER('Test Sample Data'!F77),'Test Sample Data'!F77&lt;35,'Test Sample Data'!F77&gt;0),'Test Sample Data'!F77,35),""))</f>
        <v/>
      </c>
      <c r="G78" s="12" t="str">
        <f>IF('Test Sample Data'!G77="","",IF(SUM('Test Sample Data'!G$3:G$98)&gt;10,IF(AND(ISNUMBER('Test Sample Data'!G77),'Test Sample Data'!G77&lt;35,'Test Sample Data'!G77&gt;0),'Test Sample Data'!G77,35),""))</f>
        <v/>
      </c>
      <c r="H78" s="12" t="str">
        <f>IF('Test Sample Data'!H77="","",IF(SUM('Test Sample Data'!H$3:H$98)&gt;10,IF(AND(ISNUMBER('Test Sample Data'!H77),'Test Sample Data'!H77&lt;35,'Test Sample Data'!H77&gt;0),'Test Sample Data'!H77,35),""))</f>
        <v/>
      </c>
      <c r="I78" s="12" t="str">
        <f>IF('Test Sample Data'!I77="","",IF(SUM('Test Sample Data'!I$3:I$98)&gt;10,IF(AND(ISNUMBER('Test Sample Data'!I77),'Test Sample Data'!I77&lt;35,'Test Sample Data'!I77&gt;0),'Test Sample Data'!I77,35),""))</f>
        <v/>
      </c>
      <c r="J78" s="12" t="str">
        <f>IF('Test Sample Data'!J77="","",IF(SUM('Test Sample Data'!J$3:J$98)&gt;10,IF(AND(ISNUMBER('Test Sample Data'!J77),'Test Sample Data'!J77&lt;35,'Test Sample Data'!J77&gt;0),'Test Sample Data'!J77,35),""))</f>
        <v/>
      </c>
      <c r="K78" s="12" t="str">
        <f>IF('Test Sample Data'!K77="","",IF(SUM('Test Sample Data'!K$3:K$98)&gt;10,IF(AND(ISNUMBER('Test Sample Data'!K77),'Test Sample Data'!K77&lt;35,'Test Sample Data'!K77&gt;0),'Test Sample Data'!K77,35),""))</f>
        <v/>
      </c>
      <c r="L78" s="12" t="str">
        <f>IF('Test Sample Data'!L77="","",IF(SUM('Test Sample Data'!L$3:L$98)&gt;10,IF(AND(ISNUMBER('Test Sample Data'!L77),'Test Sample Data'!L77&lt;35,'Test Sample Data'!L77&gt;0),'Test Sample Data'!L77,35),""))</f>
        <v/>
      </c>
      <c r="M78" s="12" t="str">
        <f>'Gene Table'!C77</f>
        <v>NULL</v>
      </c>
      <c r="N78" s="12" t="s">
        <v>286</v>
      </c>
      <c r="O78" s="12" t="str">
        <f>IF('Control Sample Data'!C77="","",IF(SUM('Control Sample Data'!C$3:C$98)&gt;10,IF(AND(ISNUMBER('Control Sample Data'!C77),'Control Sample Data'!C77&lt;35,'Control Sample Data'!C77&gt;0),'Control Sample Data'!C77,35),""))</f>
        <v/>
      </c>
      <c r="P78" s="12" t="str">
        <f>IF('Control Sample Data'!D77="","",IF(SUM('Control Sample Data'!D$3:D$98)&gt;10,IF(AND(ISNUMBER('Control Sample Data'!D77),'Control Sample Data'!D77&lt;35,'Control Sample Data'!D77&gt;0),'Control Sample Data'!D77,35),""))</f>
        <v/>
      </c>
      <c r="Q78" s="12" t="str">
        <f>IF('Control Sample Data'!E77="","",IF(SUM('Control Sample Data'!E$3:E$98)&gt;10,IF(AND(ISNUMBER('Control Sample Data'!E77),'Control Sample Data'!E77&lt;35,'Control Sample Data'!E77&gt;0),'Control Sample Data'!E77,35),""))</f>
        <v/>
      </c>
      <c r="R78" s="12" t="str">
        <f>IF('Control Sample Data'!F77="","",IF(SUM('Control Sample Data'!F$3:F$98)&gt;10,IF(AND(ISNUMBER('Control Sample Data'!F77),'Control Sample Data'!F77&lt;35,'Control Sample Data'!F77&gt;0),'Control Sample Data'!F77,35),""))</f>
        <v/>
      </c>
      <c r="S78" s="12" t="str">
        <f>IF('Control Sample Data'!G77="","",IF(SUM('Control Sample Data'!G$3:G$98)&gt;10,IF(AND(ISNUMBER('Control Sample Data'!G77),'Control Sample Data'!G77&lt;35,'Control Sample Data'!G77&gt;0),'Control Sample Data'!G77,35),""))</f>
        <v/>
      </c>
      <c r="T78" s="12" t="str">
        <f>IF('Control Sample Data'!H77="","",IF(SUM('Control Sample Data'!H$3:H$98)&gt;10,IF(AND(ISNUMBER('Control Sample Data'!H77),'Control Sample Data'!H77&lt;35,'Control Sample Data'!H77&gt;0),'Control Sample Data'!H77,35),""))</f>
        <v/>
      </c>
      <c r="U78" s="12" t="str">
        <f>IF('Control Sample Data'!I77="","",IF(SUM('Control Sample Data'!I$3:I$98)&gt;10,IF(AND(ISNUMBER('Control Sample Data'!I77),'Control Sample Data'!I77&lt;35,'Control Sample Data'!I77&gt;0),'Control Sample Data'!I77,35),""))</f>
        <v/>
      </c>
      <c r="V78" s="12" t="str">
        <f>IF('Control Sample Data'!J77="","",IF(SUM('Control Sample Data'!J$3:J$98)&gt;10,IF(AND(ISNUMBER('Control Sample Data'!J77),'Control Sample Data'!J77&lt;35,'Control Sample Data'!J77&gt;0),'Control Sample Data'!J77,35),""))</f>
        <v/>
      </c>
      <c r="W78" s="12" t="str">
        <f>IF('Control Sample Data'!K77="","",IF(SUM('Control Sample Data'!K$3:K$98)&gt;10,IF(AND(ISNUMBER('Control Sample Data'!K77),'Control Sample Data'!K77&lt;35,'Control Sample Data'!K77&gt;0),'Control Sample Data'!K77,35),""))</f>
        <v/>
      </c>
      <c r="X78" s="12" t="str">
        <f>IF('Control Sample Data'!L77="","",IF(SUM('Control Sample Data'!L$3:L$98)&gt;10,IF(AND(ISNUMBER('Control Sample Data'!L77),'Control Sample Data'!L77&lt;35,'Control Sample Data'!L77&gt;0),'Control Sample Data'!L77,35),""))</f>
        <v/>
      </c>
      <c r="AS78" s="11" t="str">
        <f t="shared" si="92"/>
        <v>NULL</v>
      </c>
      <c r="AT78" s="44" t="s">
        <v>286</v>
      </c>
      <c r="AU78" s="12" t="str">
        <f t="shared" si="72"/>
        <v/>
      </c>
      <c r="AV78" s="12" t="str">
        <f t="shared" si="73"/>
        <v/>
      </c>
      <c r="AW78" s="12" t="str">
        <f t="shared" si="74"/>
        <v/>
      </c>
      <c r="AX78" s="12" t="str">
        <f t="shared" si="75"/>
        <v/>
      </c>
      <c r="AY78" s="12" t="str">
        <f t="shared" si="76"/>
        <v/>
      </c>
      <c r="AZ78" s="12" t="str">
        <f t="shared" si="77"/>
        <v/>
      </c>
      <c r="BA78" s="12" t="str">
        <f t="shared" si="78"/>
        <v/>
      </c>
      <c r="BB78" s="12" t="str">
        <f t="shared" si="79"/>
        <v/>
      </c>
      <c r="BC78" s="12" t="str">
        <f t="shared" si="80"/>
        <v/>
      </c>
      <c r="BD78" s="12" t="str">
        <f t="shared" si="81"/>
        <v/>
      </c>
      <c r="BE78" s="12" t="str">
        <f t="shared" si="82"/>
        <v/>
      </c>
      <c r="BF78" s="12" t="str">
        <f t="shared" si="83"/>
        <v/>
      </c>
      <c r="BG78" s="12" t="str">
        <f t="shared" si="84"/>
        <v/>
      </c>
      <c r="BH78" s="12" t="str">
        <f t="shared" si="85"/>
        <v/>
      </c>
      <c r="BI78" s="12" t="str">
        <f t="shared" si="86"/>
        <v/>
      </c>
      <c r="BJ78" s="12" t="str">
        <f t="shared" si="87"/>
        <v/>
      </c>
      <c r="BK78" s="12" t="str">
        <f t="shared" si="88"/>
        <v/>
      </c>
      <c r="BL78" s="12" t="str">
        <f t="shared" si="89"/>
        <v/>
      </c>
      <c r="BM78" s="12" t="str">
        <f t="shared" si="90"/>
        <v/>
      </c>
      <c r="BN78" s="12" t="str">
        <f t="shared" si="91"/>
        <v/>
      </c>
      <c r="BO78" s="46" t="str">
        <f t="shared" si="70"/>
        <v>N/A</v>
      </c>
      <c r="BP78" s="46" t="str">
        <f t="shared" si="71"/>
        <v>N/A</v>
      </c>
      <c r="BQ78" s="43" t="str">
        <f t="shared" si="93"/>
        <v>NULL</v>
      </c>
      <c r="BR78" s="44" t="s">
        <v>474</v>
      </c>
      <c r="BS78" s="47" t="str">
        <f t="shared" si="94"/>
        <v/>
      </c>
      <c r="BT78" s="47" t="str">
        <f t="shared" si="95"/>
        <v/>
      </c>
      <c r="BU78" s="47" t="str">
        <f t="shared" si="96"/>
        <v/>
      </c>
      <c r="BV78" s="47" t="str">
        <f t="shared" si="97"/>
        <v/>
      </c>
      <c r="BW78" s="47" t="str">
        <f t="shared" si="98"/>
        <v/>
      </c>
      <c r="BX78" s="47" t="str">
        <f t="shared" si="99"/>
        <v/>
      </c>
      <c r="BY78" s="47" t="str">
        <f t="shared" si="100"/>
        <v/>
      </c>
      <c r="BZ78" s="47" t="str">
        <f t="shared" si="101"/>
        <v/>
      </c>
      <c r="CA78" s="47" t="str">
        <f t="shared" si="102"/>
        <v/>
      </c>
      <c r="CB78" s="47" t="str">
        <f t="shared" si="103"/>
        <v/>
      </c>
      <c r="CC78" s="47" t="str">
        <f t="shared" si="104"/>
        <v/>
      </c>
      <c r="CD78" s="47" t="str">
        <f t="shared" si="105"/>
        <v/>
      </c>
      <c r="CE78" s="47" t="str">
        <f t="shared" si="106"/>
        <v/>
      </c>
      <c r="CF78" s="47" t="str">
        <f t="shared" si="107"/>
        <v/>
      </c>
      <c r="CG78" s="47" t="str">
        <f t="shared" si="108"/>
        <v/>
      </c>
      <c r="CH78" s="47" t="str">
        <f t="shared" si="109"/>
        <v/>
      </c>
      <c r="CI78" s="47" t="str">
        <f t="shared" si="110"/>
        <v/>
      </c>
      <c r="CJ78" s="47" t="str">
        <f t="shared" si="111"/>
        <v/>
      </c>
      <c r="CK78" s="47" t="str">
        <f t="shared" si="112"/>
        <v/>
      </c>
      <c r="CL78" s="47" t="str">
        <f t="shared" si="113"/>
        <v/>
      </c>
    </row>
    <row r="79" spans="1:90" ht="12.75">
      <c r="A79" s="11" t="str">
        <f>'Gene Table'!C78</f>
        <v>NULL</v>
      </c>
      <c r="B79" s="11" t="s">
        <v>287</v>
      </c>
      <c r="C79" s="12" t="str">
        <f>IF('Test Sample Data'!C78="","",IF(SUM('Test Sample Data'!C$3:C$98)&gt;10,IF(AND(ISNUMBER('Test Sample Data'!C78),'Test Sample Data'!C78&lt;35,'Test Sample Data'!C78&gt;0),'Test Sample Data'!C78,35),""))</f>
        <v/>
      </c>
      <c r="D79" s="12" t="str">
        <f>IF('Test Sample Data'!D78="","",IF(SUM('Test Sample Data'!D$3:D$98)&gt;10,IF(AND(ISNUMBER('Test Sample Data'!D78),'Test Sample Data'!D78&lt;35,'Test Sample Data'!D78&gt;0),'Test Sample Data'!D78,35),""))</f>
        <v/>
      </c>
      <c r="E79" s="12" t="str">
        <f>IF('Test Sample Data'!E78="","",IF(SUM('Test Sample Data'!E$3:E$98)&gt;10,IF(AND(ISNUMBER('Test Sample Data'!E78),'Test Sample Data'!E78&lt;35,'Test Sample Data'!E78&gt;0),'Test Sample Data'!E78,35),""))</f>
        <v/>
      </c>
      <c r="F79" s="12" t="str">
        <f>IF('Test Sample Data'!F78="","",IF(SUM('Test Sample Data'!F$3:F$98)&gt;10,IF(AND(ISNUMBER('Test Sample Data'!F78),'Test Sample Data'!F78&lt;35,'Test Sample Data'!F78&gt;0),'Test Sample Data'!F78,35),""))</f>
        <v/>
      </c>
      <c r="G79" s="12" t="str">
        <f>IF('Test Sample Data'!G78="","",IF(SUM('Test Sample Data'!G$3:G$98)&gt;10,IF(AND(ISNUMBER('Test Sample Data'!G78),'Test Sample Data'!G78&lt;35,'Test Sample Data'!G78&gt;0),'Test Sample Data'!G78,35),""))</f>
        <v/>
      </c>
      <c r="H79" s="12" t="str">
        <f>IF('Test Sample Data'!H78="","",IF(SUM('Test Sample Data'!H$3:H$98)&gt;10,IF(AND(ISNUMBER('Test Sample Data'!H78),'Test Sample Data'!H78&lt;35,'Test Sample Data'!H78&gt;0),'Test Sample Data'!H78,35),""))</f>
        <v/>
      </c>
      <c r="I79" s="12" t="str">
        <f>IF('Test Sample Data'!I78="","",IF(SUM('Test Sample Data'!I$3:I$98)&gt;10,IF(AND(ISNUMBER('Test Sample Data'!I78),'Test Sample Data'!I78&lt;35,'Test Sample Data'!I78&gt;0),'Test Sample Data'!I78,35),""))</f>
        <v/>
      </c>
      <c r="J79" s="12" t="str">
        <f>IF('Test Sample Data'!J78="","",IF(SUM('Test Sample Data'!J$3:J$98)&gt;10,IF(AND(ISNUMBER('Test Sample Data'!J78),'Test Sample Data'!J78&lt;35,'Test Sample Data'!J78&gt;0),'Test Sample Data'!J78,35),""))</f>
        <v/>
      </c>
      <c r="K79" s="12" t="str">
        <f>IF('Test Sample Data'!K78="","",IF(SUM('Test Sample Data'!K$3:K$98)&gt;10,IF(AND(ISNUMBER('Test Sample Data'!K78),'Test Sample Data'!K78&lt;35,'Test Sample Data'!K78&gt;0),'Test Sample Data'!K78,35),""))</f>
        <v/>
      </c>
      <c r="L79" s="12" t="str">
        <f>IF('Test Sample Data'!L78="","",IF(SUM('Test Sample Data'!L$3:L$98)&gt;10,IF(AND(ISNUMBER('Test Sample Data'!L78),'Test Sample Data'!L78&lt;35,'Test Sample Data'!L78&gt;0),'Test Sample Data'!L78,35),""))</f>
        <v/>
      </c>
      <c r="M79" s="12" t="str">
        <f>'Gene Table'!C78</f>
        <v>NULL</v>
      </c>
      <c r="N79" s="12" t="s">
        <v>287</v>
      </c>
      <c r="O79" s="12" t="str">
        <f>IF('Control Sample Data'!C78="","",IF(SUM('Control Sample Data'!C$3:C$98)&gt;10,IF(AND(ISNUMBER('Control Sample Data'!C78),'Control Sample Data'!C78&lt;35,'Control Sample Data'!C78&gt;0),'Control Sample Data'!C78,35),""))</f>
        <v/>
      </c>
      <c r="P79" s="12" t="str">
        <f>IF('Control Sample Data'!D78="","",IF(SUM('Control Sample Data'!D$3:D$98)&gt;10,IF(AND(ISNUMBER('Control Sample Data'!D78),'Control Sample Data'!D78&lt;35,'Control Sample Data'!D78&gt;0),'Control Sample Data'!D78,35),""))</f>
        <v/>
      </c>
      <c r="Q79" s="12" t="str">
        <f>IF('Control Sample Data'!E78="","",IF(SUM('Control Sample Data'!E$3:E$98)&gt;10,IF(AND(ISNUMBER('Control Sample Data'!E78),'Control Sample Data'!E78&lt;35,'Control Sample Data'!E78&gt;0),'Control Sample Data'!E78,35),""))</f>
        <v/>
      </c>
      <c r="R79" s="12" t="str">
        <f>IF('Control Sample Data'!F78="","",IF(SUM('Control Sample Data'!F$3:F$98)&gt;10,IF(AND(ISNUMBER('Control Sample Data'!F78),'Control Sample Data'!F78&lt;35,'Control Sample Data'!F78&gt;0),'Control Sample Data'!F78,35),""))</f>
        <v/>
      </c>
      <c r="S79" s="12" t="str">
        <f>IF('Control Sample Data'!G78="","",IF(SUM('Control Sample Data'!G$3:G$98)&gt;10,IF(AND(ISNUMBER('Control Sample Data'!G78),'Control Sample Data'!G78&lt;35,'Control Sample Data'!G78&gt;0),'Control Sample Data'!G78,35),""))</f>
        <v/>
      </c>
      <c r="T79" s="12" t="str">
        <f>IF('Control Sample Data'!H78="","",IF(SUM('Control Sample Data'!H$3:H$98)&gt;10,IF(AND(ISNUMBER('Control Sample Data'!H78),'Control Sample Data'!H78&lt;35,'Control Sample Data'!H78&gt;0),'Control Sample Data'!H78,35),""))</f>
        <v/>
      </c>
      <c r="U79" s="12" t="str">
        <f>IF('Control Sample Data'!I78="","",IF(SUM('Control Sample Data'!I$3:I$98)&gt;10,IF(AND(ISNUMBER('Control Sample Data'!I78),'Control Sample Data'!I78&lt;35,'Control Sample Data'!I78&gt;0),'Control Sample Data'!I78,35),""))</f>
        <v/>
      </c>
      <c r="V79" s="12" t="str">
        <f>IF('Control Sample Data'!J78="","",IF(SUM('Control Sample Data'!J$3:J$98)&gt;10,IF(AND(ISNUMBER('Control Sample Data'!J78),'Control Sample Data'!J78&lt;35,'Control Sample Data'!J78&gt;0),'Control Sample Data'!J78,35),""))</f>
        <v/>
      </c>
      <c r="W79" s="12" t="str">
        <f>IF('Control Sample Data'!K78="","",IF(SUM('Control Sample Data'!K$3:K$98)&gt;10,IF(AND(ISNUMBER('Control Sample Data'!K78),'Control Sample Data'!K78&lt;35,'Control Sample Data'!K78&gt;0),'Control Sample Data'!K78,35),""))</f>
        <v/>
      </c>
      <c r="X79" s="12" t="str">
        <f>IF('Control Sample Data'!L78="","",IF(SUM('Control Sample Data'!L$3:L$98)&gt;10,IF(AND(ISNUMBER('Control Sample Data'!L78),'Control Sample Data'!L78&lt;35,'Control Sample Data'!L78&gt;0),'Control Sample Data'!L78,35),""))</f>
        <v/>
      </c>
      <c r="AS79" s="11" t="str">
        <f t="shared" si="92"/>
        <v>NULL</v>
      </c>
      <c r="AT79" s="44" t="s">
        <v>287</v>
      </c>
      <c r="AU79" s="12" t="str">
        <f t="shared" si="72"/>
        <v/>
      </c>
      <c r="AV79" s="12" t="str">
        <f t="shared" si="73"/>
        <v/>
      </c>
      <c r="AW79" s="12" t="str">
        <f t="shared" si="74"/>
        <v/>
      </c>
      <c r="AX79" s="12" t="str">
        <f t="shared" si="75"/>
        <v/>
      </c>
      <c r="AY79" s="12" t="str">
        <f t="shared" si="76"/>
        <v/>
      </c>
      <c r="AZ79" s="12" t="str">
        <f t="shared" si="77"/>
        <v/>
      </c>
      <c r="BA79" s="12" t="str">
        <f t="shared" si="78"/>
        <v/>
      </c>
      <c r="BB79" s="12" t="str">
        <f t="shared" si="79"/>
        <v/>
      </c>
      <c r="BC79" s="12" t="str">
        <f t="shared" si="80"/>
        <v/>
      </c>
      <c r="BD79" s="12" t="str">
        <f t="shared" si="81"/>
        <v/>
      </c>
      <c r="BE79" s="12" t="str">
        <f t="shared" si="82"/>
        <v/>
      </c>
      <c r="BF79" s="12" t="str">
        <f t="shared" si="83"/>
        <v/>
      </c>
      <c r="BG79" s="12" t="str">
        <f t="shared" si="84"/>
        <v/>
      </c>
      <c r="BH79" s="12" t="str">
        <f t="shared" si="85"/>
        <v/>
      </c>
      <c r="BI79" s="12" t="str">
        <f t="shared" si="86"/>
        <v/>
      </c>
      <c r="BJ79" s="12" t="str">
        <f t="shared" si="87"/>
        <v/>
      </c>
      <c r="BK79" s="12" t="str">
        <f t="shared" si="88"/>
        <v/>
      </c>
      <c r="BL79" s="12" t="str">
        <f t="shared" si="89"/>
        <v/>
      </c>
      <c r="BM79" s="12" t="str">
        <f t="shared" si="90"/>
        <v/>
      </c>
      <c r="BN79" s="12" t="str">
        <f t="shared" si="91"/>
        <v/>
      </c>
      <c r="BO79" s="46" t="str">
        <f t="shared" si="70"/>
        <v>N/A</v>
      </c>
      <c r="BP79" s="46" t="str">
        <f t="shared" si="71"/>
        <v>N/A</v>
      </c>
      <c r="BQ79" s="43" t="str">
        <f t="shared" si="93"/>
        <v>NULL</v>
      </c>
      <c r="BR79" s="44" t="s">
        <v>475</v>
      </c>
      <c r="BS79" s="47" t="str">
        <f t="shared" si="94"/>
        <v/>
      </c>
      <c r="BT79" s="47" t="str">
        <f t="shared" si="95"/>
        <v/>
      </c>
      <c r="BU79" s="47" t="str">
        <f t="shared" si="96"/>
        <v/>
      </c>
      <c r="BV79" s="47" t="str">
        <f t="shared" si="97"/>
        <v/>
      </c>
      <c r="BW79" s="47" t="str">
        <f t="shared" si="98"/>
        <v/>
      </c>
      <c r="BX79" s="47" t="str">
        <f t="shared" si="99"/>
        <v/>
      </c>
      <c r="BY79" s="47" t="str">
        <f t="shared" si="100"/>
        <v/>
      </c>
      <c r="BZ79" s="47" t="str">
        <f t="shared" si="101"/>
        <v/>
      </c>
      <c r="CA79" s="47" t="str">
        <f t="shared" si="102"/>
        <v/>
      </c>
      <c r="CB79" s="47" t="str">
        <f t="shared" si="103"/>
        <v/>
      </c>
      <c r="CC79" s="47" t="str">
        <f t="shared" si="104"/>
        <v/>
      </c>
      <c r="CD79" s="47" t="str">
        <f t="shared" si="105"/>
        <v/>
      </c>
      <c r="CE79" s="47" t="str">
        <f t="shared" si="106"/>
        <v/>
      </c>
      <c r="CF79" s="47" t="str">
        <f t="shared" si="107"/>
        <v/>
      </c>
      <c r="CG79" s="47" t="str">
        <f t="shared" si="108"/>
        <v/>
      </c>
      <c r="CH79" s="47" t="str">
        <f t="shared" si="109"/>
        <v/>
      </c>
      <c r="CI79" s="47" t="str">
        <f t="shared" si="110"/>
        <v/>
      </c>
      <c r="CJ79" s="47" t="str">
        <f t="shared" si="111"/>
        <v/>
      </c>
      <c r="CK79" s="47" t="str">
        <f t="shared" si="112"/>
        <v/>
      </c>
      <c r="CL79" s="47" t="str">
        <f t="shared" si="113"/>
        <v/>
      </c>
    </row>
    <row r="80" spans="1:90" ht="12.75">
      <c r="A80" s="11" t="str">
        <f>'Gene Table'!C79</f>
        <v>NULL</v>
      </c>
      <c r="B80" s="11" t="s">
        <v>288</v>
      </c>
      <c r="C80" s="12" t="str">
        <f>IF('Test Sample Data'!C79="","",IF(SUM('Test Sample Data'!C$3:C$98)&gt;10,IF(AND(ISNUMBER('Test Sample Data'!C79),'Test Sample Data'!C79&lt;35,'Test Sample Data'!C79&gt;0),'Test Sample Data'!C79,35),""))</f>
        <v/>
      </c>
      <c r="D80" s="12" t="str">
        <f>IF('Test Sample Data'!D79="","",IF(SUM('Test Sample Data'!D$3:D$98)&gt;10,IF(AND(ISNUMBER('Test Sample Data'!D79),'Test Sample Data'!D79&lt;35,'Test Sample Data'!D79&gt;0),'Test Sample Data'!D79,35),""))</f>
        <v/>
      </c>
      <c r="E80" s="12" t="str">
        <f>IF('Test Sample Data'!E79="","",IF(SUM('Test Sample Data'!E$3:E$98)&gt;10,IF(AND(ISNUMBER('Test Sample Data'!E79),'Test Sample Data'!E79&lt;35,'Test Sample Data'!E79&gt;0),'Test Sample Data'!E79,35),""))</f>
        <v/>
      </c>
      <c r="F80" s="12" t="str">
        <f>IF('Test Sample Data'!F79="","",IF(SUM('Test Sample Data'!F$3:F$98)&gt;10,IF(AND(ISNUMBER('Test Sample Data'!F79),'Test Sample Data'!F79&lt;35,'Test Sample Data'!F79&gt;0),'Test Sample Data'!F79,35),""))</f>
        <v/>
      </c>
      <c r="G80" s="12" t="str">
        <f>IF('Test Sample Data'!G79="","",IF(SUM('Test Sample Data'!G$3:G$98)&gt;10,IF(AND(ISNUMBER('Test Sample Data'!G79),'Test Sample Data'!G79&lt;35,'Test Sample Data'!G79&gt;0),'Test Sample Data'!G79,35),""))</f>
        <v/>
      </c>
      <c r="H80" s="12" t="str">
        <f>IF('Test Sample Data'!H79="","",IF(SUM('Test Sample Data'!H$3:H$98)&gt;10,IF(AND(ISNUMBER('Test Sample Data'!H79),'Test Sample Data'!H79&lt;35,'Test Sample Data'!H79&gt;0),'Test Sample Data'!H79,35),""))</f>
        <v/>
      </c>
      <c r="I80" s="12" t="str">
        <f>IF('Test Sample Data'!I79="","",IF(SUM('Test Sample Data'!I$3:I$98)&gt;10,IF(AND(ISNUMBER('Test Sample Data'!I79),'Test Sample Data'!I79&lt;35,'Test Sample Data'!I79&gt;0),'Test Sample Data'!I79,35),""))</f>
        <v/>
      </c>
      <c r="J80" s="12" t="str">
        <f>IF('Test Sample Data'!J79="","",IF(SUM('Test Sample Data'!J$3:J$98)&gt;10,IF(AND(ISNUMBER('Test Sample Data'!J79),'Test Sample Data'!J79&lt;35,'Test Sample Data'!J79&gt;0),'Test Sample Data'!J79,35),""))</f>
        <v/>
      </c>
      <c r="K80" s="12" t="str">
        <f>IF('Test Sample Data'!K79="","",IF(SUM('Test Sample Data'!K$3:K$98)&gt;10,IF(AND(ISNUMBER('Test Sample Data'!K79),'Test Sample Data'!K79&lt;35,'Test Sample Data'!K79&gt;0),'Test Sample Data'!K79,35),""))</f>
        <v/>
      </c>
      <c r="L80" s="12" t="str">
        <f>IF('Test Sample Data'!L79="","",IF(SUM('Test Sample Data'!L$3:L$98)&gt;10,IF(AND(ISNUMBER('Test Sample Data'!L79),'Test Sample Data'!L79&lt;35,'Test Sample Data'!L79&gt;0),'Test Sample Data'!L79,35),""))</f>
        <v/>
      </c>
      <c r="M80" s="12" t="str">
        <f>'Gene Table'!C79</f>
        <v>NULL</v>
      </c>
      <c r="N80" s="12" t="s">
        <v>288</v>
      </c>
      <c r="O80" s="12" t="str">
        <f>IF('Control Sample Data'!C79="","",IF(SUM('Control Sample Data'!C$3:C$98)&gt;10,IF(AND(ISNUMBER('Control Sample Data'!C79),'Control Sample Data'!C79&lt;35,'Control Sample Data'!C79&gt;0),'Control Sample Data'!C79,35),""))</f>
        <v/>
      </c>
      <c r="P80" s="12" t="str">
        <f>IF('Control Sample Data'!D79="","",IF(SUM('Control Sample Data'!D$3:D$98)&gt;10,IF(AND(ISNUMBER('Control Sample Data'!D79),'Control Sample Data'!D79&lt;35,'Control Sample Data'!D79&gt;0),'Control Sample Data'!D79,35),""))</f>
        <v/>
      </c>
      <c r="Q80" s="12" t="str">
        <f>IF('Control Sample Data'!E79="","",IF(SUM('Control Sample Data'!E$3:E$98)&gt;10,IF(AND(ISNUMBER('Control Sample Data'!E79),'Control Sample Data'!E79&lt;35,'Control Sample Data'!E79&gt;0),'Control Sample Data'!E79,35),""))</f>
        <v/>
      </c>
      <c r="R80" s="12" t="str">
        <f>IF('Control Sample Data'!F79="","",IF(SUM('Control Sample Data'!F$3:F$98)&gt;10,IF(AND(ISNUMBER('Control Sample Data'!F79),'Control Sample Data'!F79&lt;35,'Control Sample Data'!F79&gt;0),'Control Sample Data'!F79,35),""))</f>
        <v/>
      </c>
      <c r="S80" s="12" t="str">
        <f>IF('Control Sample Data'!G79="","",IF(SUM('Control Sample Data'!G$3:G$98)&gt;10,IF(AND(ISNUMBER('Control Sample Data'!G79),'Control Sample Data'!G79&lt;35,'Control Sample Data'!G79&gt;0),'Control Sample Data'!G79,35),""))</f>
        <v/>
      </c>
      <c r="T80" s="12" t="str">
        <f>IF('Control Sample Data'!H79="","",IF(SUM('Control Sample Data'!H$3:H$98)&gt;10,IF(AND(ISNUMBER('Control Sample Data'!H79),'Control Sample Data'!H79&lt;35,'Control Sample Data'!H79&gt;0),'Control Sample Data'!H79,35),""))</f>
        <v/>
      </c>
      <c r="U80" s="12" t="str">
        <f>IF('Control Sample Data'!I79="","",IF(SUM('Control Sample Data'!I$3:I$98)&gt;10,IF(AND(ISNUMBER('Control Sample Data'!I79),'Control Sample Data'!I79&lt;35,'Control Sample Data'!I79&gt;0),'Control Sample Data'!I79,35),""))</f>
        <v/>
      </c>
      <c r="V80" s="12" t="str">
        <f>IF('Control Sample Data'!J79="","",IF(SUM('Control Sample Data'!J$3:J$98)&gt;10,IF(AND(ISNUMBER('Control Sample Data'!J79),'Control Sample Data'!J79&lt;35,'Control Sample Data'!J79&gt;0),'Control Sample Data'!J79,35),""))</f>
        <v/>
      </c>
      <c r="W80" s="12" t="str">
        <f>IF('Control Sample Data'!K79="","",IF(SUM('Control Sample Data'!K$3:K$98)&gt;10,IF(AND(ISNUMBER('Control Sample Data'!K79),'Control Sample Data'!K79&lt;35,'Control Sample Data'!K79&gt;0),'Control Sample Data'!K79,35),""))</f>
        <v/>
      </c>
      <c r="X80" s="12" t="str">
        <f>IF('Control Sample Data'!L79="","",IF(SUM('Control Sample Data'!L$3:L$98)&gt;10,IF(AND(ISNUMBER('Control Sample Data'!L79),'Control Sample Data'!L79&lt;35,'Control Sample Data'!L79&gt;0),'Control Sample Data'!L79,35),""))</f>
        <v/>
      </c>
      <c r="AS80" s="11" t="str">
        <f t="shared" si="92"/>
        <v>NULL</v>
      </c>
      <c r="AT80" s="44" t="s">
        <v>288</v>
      </c>
      <c r="AU80" s="12" t="str">
        <f t="shared" si="72"/>
        <v/>
      </c>
      <c r="AV80" s="12" t="str">
        <f t="shared" si="73"/>
        <v/>
      </c>
      <c r="AW80" s="12" t="str">
        <f t="shared" si="74"/>
        <v/>
      </c>
      <c r="AX80" s="12" t="str">
        <f t="shared" si="75"/>
        <v/>
      </c>
      <c r="AY80" s="12" t="str">
        <f t="shared" si="76"/>
        <v/>
      </c>
      <c r="AZ80" s="12" t="str">
        <f t="shared" si="77"/>
        <v/>
      </c>
      <c r="BA80" s="12" t="str">
        <f t="shared" si="78"/>
        <v/>
      </c>
      <c r="BB80" s="12" t="str">
        <f t="shared" si="79"/>
        <v/>
      </c>
      <c r="BC80" s="12" t="str">
        <f t="shared" si="80"/>
        <v/>
      </c>
      <c r="BD80" s="12" t="str">
        <f t="shared" si="81"/>
        <v/>
      </c>
      <c r="BE80" s="12" t="str">
        <f t="shared" si="82"/>
        <v/>
      </c>
      <c r="BF80" s="12" t="str">
        <f t="shared" si="83"/>
        <v/>
      </c>
      <c r="BG80" s="12" t="str">
        <f t="shared" si="84"/>
        <v/>
      </c>
      <c r="BH80" s="12" t="str">
        <f t="shared" si="85"/>
        <v/>
      </c>
      <c r="BI80" s="12" t="str">
        <f t="shared" si="86"/>
        <v/>
      </c>
      <c r="BJ80" s="12" t="str">
        <f t="shared" si="87"/>
        <v/>
      </c>
      <c r="BK80" s="12" t="str">
        <f t="shared" si="88"/>
        <v/>
      </c>
      <c r="BL80" s="12" t="str">
        <f t="shared" si="89"/>
        <v/>
      </c>
      <c r="BM80" s="12" t="str">
        <f t="shared" si="90"/>
        <v/>
      </c>
      <c r="BN80" s="12" t="str">
        <f t="shared" si="91"/>
        <v/>
      </c>
      <c r="BO80" s="46" t="str">
        <f t="shared" si="70"/>
        <v>N/A</v>
      </c>
      <c r="BP80" s="46" t="str">
        <f t="shared" si="71"/>
        <v>N/A</v>
      </c>
      <c r="BQ80" s="43" t="str">
        <f t="shared" si="93"/>
        <v>NULL</v>
      </c>
      <c r="BR80" s="44" t="s">
        <v>476</v>
      </c>
      <c r="BS80" s="47" t="str">
        <f t="shared" si="94"/>
        <v/>
      </c>
      <c r="BT80" s="47" t="str">
        <f t="shared" si="95"/>
        <v/>
      </c>
      <c r="BU80" s="47" t="str">
        <f t="shared" si="96"/>
        <v/>
      </c>
      <c r="BV80" s="47" t="str">
        <f t="shared" si="97"/>
        <v/>
      </c>
      <c r="BW80" s="47" t="str">
        <f t="shared" si="98"/>
        <v/>
      </c>
      <c r="BX80" s="47" t="str">
        <f t="shared" si="99"/>
        <v/>
      </c>
      <c r="BY80" s="47" t="str">
        <f t="shared" si="100"/>
        <v/>
      </c>
      <c r="BZ80" s="47" t="str">
        <f t="shared" si="101"/>
        <v/>
      </c>
      <c r="CA80" s="47" t="str">
        <f t="shared" si="102"/>
        <v/>
      </c>
      <c r="CB80" s="47" t="str">
        <f t="shared" si="103"/>
        <v/>
      </c>
      <c r="CC80" s="47" t="str">
        <f t="shared" si="104"/>
        <v/>
      </c>
      <c r="CD80" s="47" t="str">
        <f t="shared" si="105"/>
        <v/>
      </c>
      <c r="CE80" s="47" t="str">
        <f t="shared" si="106"/>
        <v/>
      </c>
      <c r="CF80" s="47" t="str">
        <f t="shared" si="107"/>
        <v/>
      </c>
      <c r="CG80" s="47" t="str">
        <f t="shared" si="108"/>
        <v/>
      </c>
      <c r="CH80" s="47" t="str">
        <f t="shared" si="109"/>
        <v/>
      </c>
      <c r="CI80" s="47" t="str">
        <f t="shared" si="110"/>
        <v/>
      </c>
      <c r="CJ80" s="47" t="str">
        <f t="shared" si="111"/>
        <v/>
      </c>
      <c r="CK80" s="47" t="str">
        <f t="shared" si="112"/>
        <v/>
      </c>
      <c r="CL80" s="47" t="str">
        <f t="shared" si="113"/>
        <v/>
      </c>
    </row>
    <row r="81" spans="1:90" ht="12.75">
      <c r="A81" s="11" t="str">
        <f>'Gene Table'!C80</f>
        <v>NULL</v>
      </c>
      <c r="B81" s="11" t="s">
        <v>289</v>
      </c>
      <c r="C81" s="12" t="str">
        <f>IF('Test Sample Data'!C80="","",IF(SUM('Test Sample Data'!C$3:C$98)&gt;10,IF(AND(ISNUMBER('Test Sample Data'!C80),'Test Sample Data'!C80&lt;35,'Test Sample Data'!C80&gt;0),'Test Sample Data'!C80,35),""))</f>
        <v/>
      </c>
      <c r="D81" s="12" t="str">
        <f>IF('Test Sample Data'!D80="","",IF(SUM('Test Sample Data'!D$3:D$98)&gt;10,IF(AND(ISNUMBER('Test Sample Data'!D80),'Test Sample Data'!D80&lt;35,'Test Sample Data'!D80&gt;0),'Test Sample Data'!D80,35),""))</f>
        <v/>
      </c>
      <c r="E81" s="12" t="str">
        <f>IF('Test Sample Data'!E80="","",IF(SUM('Test Sample Data'!E$3:E$98)&gt;10,IF(AND(ISNUMBER('Test Sample Data'!E80),'Test Sample Data'!E80&lt;35,'Test Sample Data'!E80&gt;0),'Test Sample Data'!E80,35),""))</f>
        <v/>
      </c>
      <c r="F81" s="12" t="str">
        <f>IF('Test Sample Data'!F80="","",IF(SUM('Test Sample Data'!F$3:F$98)&gt;10,IF(AND(ISNUMBER('Test Sample Data'!F80),'Test Sample Data'!F80&lt;35,'Test Sample Data'!F80&gt;0),'Test Sample Data'!F80,35),""))</f>
        <v/>
      </c>
      <c r="G81" s="12" t="str">
        <f>IF('Test Sample Data'!G80="","",IF(SUM('Test Sample Data'!G$3:G$98)&gt;10,IF(AND(ISNUMBER('Test Sample Data'!G80),'Test Sample Data'!G80&lt;35,'Test Sample Data'!G80&gt;0),'Test Sample Data'!G80,35),""))</f>
        <v/>
      </c>
      <c r="H81" s="12" t="str">
        <f>IF('Test Sample Data'!H80="","",IF(SUM('Test Sample Data'!H$3:H$98)&gt;10,IF(AND(ISNUMBER('Test Sample Data'!H80),'Test Sample Data'!H80&lt;35,'Test Sample Data'!H80&gt;0),'Test Sample Data'!H80,35),""))</f>
        <v/>
      </c>
      <c r="I81" s="12" t="str">
        <f>IF('Test Sample Data'!I80="","",IF(SUM('Test Sample Data'!I$3:I$98)&gt;10,IF(AND(ISNUMBER('Test Sample Data'!I80),'Test Sample Data'!I80&lt;35,'Test Sample Data'!I80&gt;0),'Test Sample Data'!I80,35),""))</f>
        <v/>
      </c>
      <c r="J81" s="12" t="str">
        <f>IF('Test Sample Data'!J80="","",IF(SUM('Test Sample Data'!J$3:J$98)&gt;10,IF(AND(ISNUMBER('Test Sample Data'!J80),'Test Sample Data'!J80&lt;35,'Test Sample Data'!J80&gt;0),'Test Sample Data'!J80,35),""))</f>
        <v/>
      </c>
      <c r="K81" s="12" t="str">
        <f>IF('Test Sample Data'!K80="","",IF(SUM('Test Sample Data'!K$3:K$98)&gt;10,IF(AND(ISNUMBER('Test Sample Data'!K80),'Test Sample Data'!K80&lt;35,'Test Sample Data'!K80&gt;0),'Test Sample Data'!K80,35),""))</f>
        <v/>
      </c>
      <c r="L81" s="12" t="str">
        <f>IF('Test Sample Data'!L80="","",IF(SUM('Test Sample Data'!L$3:L$98)&gt;10,IF(AND(ISNUMBER('Test Sample Data'!L80),'Test Sample Data'!L80&lt;35,'Test Sample Data'!L80&gt;0),'Test Sample Data'!L80,35),""))</f>
        <v/>
      </c>
      <c r="M81" s="12" t="str">
        <f>'Gene Table'!C80</f>
        <v>NULL</v>
      </c>
      <c r="N81" s="12" t="s">
        <v>289</v>
      </c>
      <c r="O81" s="12" t="str">
        <f>IF('Control Sample Data'!C80="","",IF(SUM('Control Sample Data'!C$3:C$98)&gt;10,IF(AND(ISNUMBER('Control Sample Data'!C80),'Control Sample Data'!C80&lt;35,'Control Sample Data'!C80&gt;0),'Control Sample Data'!C80,35),""))</f>
        <v/>
      </c>
      <c r="P81" s="12" t="str">
        <f>IF('Control Sample Data'!D80="","",IF(SUM('Control Sample Data'!D$3:D$98)&gt;10,IF(AND(ISNUMBER('Control Sample Data'!D80),'Control Sample Data'!D80&lt;35,'Control Sample Data'!D80&gt;0),'Control Sample Data'!D80,35),""))</f>
        <v/>
      </c>
      <c r="Q81" s="12" t="str">
        <f>IF('Control Sample Data'!E80="","",IF(SUM('Control Sample Data'!E$3:E$98)&gt;10,IF(AND(ISNUMBER('Control Sample Data'!E80),'Control Sample Data'!E80&lt;35,'Control Sample Data'!E80&gt;0),'Control Sample Data'!E80,35),""))</f>
        <v/>
      </c>
      <c r="R81" s="12" t="str">
        <f>IF('Control Sample Data'!F80="","",IF(SUM('Control Sample Data'!F$3:F$98)&gt;10,IF(AND(ISNUMBER('Control Sample Data'!F80),'Control Sample Data'!F80&lt;35,'Control Sample Data'!F80&gt;0),'Control Sample Data'!F80,35),""))</f>
        <v/>
      </c>
      <c r="S81" s="12" t="str">
        <f>IF('Control Sample Data'!G80="","",IF(SUM('Control Sample Data'!G$3:G$98)&gt;10,IF(AND(ISNUMBER('Control Sample Data'!G80),'Control Sample Data'!G80&lt;35,'Control Sample Data'!G80&gt;0),'Control Sample Data'!G80,35),""))</f>
        <v/>
      </c>
      <c r="T81" s="12" t="str">
        <f>IF('Control Sample Data'!H80="","",IF(SUM('Control Sample Data'!H$3:H$98)&gt;10,IF(AND(ISNUMBER('Control Sample Data'!H80),'Control Sample Data'!H80&lt;35,'Control Sample Data'!H80&gt;0),'Control Sample Data'!H80,35),""))</f>
        <v/>
      </c>
      <c r="U81" s="12" t="str">
        <f>IF('Control Sample Data'!I80="","",IF(SUM('Control Sample Data'!I$3:I$98)&gt;10,IF(AND(ISNUMBER('Control Sample Data'!I80),'Control Sample Data'!I80&lt;35,'Control Sample Data'!I80&gt;0),'Control Sample Data'!I80,35),""))</f>
        <v/>
      </c>
      <c r="V81" s="12" t="str">
        <f>IF('Control Sample Data'!J80="","",IF(SUM('Control Sample Data'!J$3:J$98)&gt;10,IF(AND(ISNUMBER('Control Sample Data'!J80),'Control Sample Data'!J80&lt;35,'Control Sample Data'!J80&gt;0),'Control Sample Data'!J80,35),""))</f>
        <v/>
      </c>
      <c r="W81" s="12" t="str">
        <f>IF('Control Sample Data'!K80="","",IF(SUM('Control Sample Data'!K$3:K$98)&gt;10,IF(AND(ISNUMBER('Control Sample Data'!K80),'Control Sample Data'!K80&lt;35,'Control Sample Data'!K80&gt;0),'Control Sample Data'!K80,35),""))</f>
        <v/>
      </c>
      <c r="X81" s="12" t="str">
        <f>IF('Control Sample Data'!L80="","",IF(SUM('Control Sample Data'!L$3:L$98)&gt;10,IF(AND(ISNUMBER('Control Sample Data'!L80),'Control Sample Data'!L80&lt;35,'Control Sample Data'!L80&gt;0),'Control Sample Data'!L80,35),""))</f>
        <v/>
      </c>
      <c r="AS81" s="11" t="str">
        <f t="shared" si="92"/>
        <v>NULL</v>
      </c>
      <c r="AT81" s="44" t="s">
        <v>289</v>
      </c>
      <c r="AU81" s="12" t="str">
        <f t="shared" si="72"/>
        <v/>
      </c>
      <c r="AV81" s="12" t="str">
        <f t="shared" si="73"/>
        <v/>
      </c>
      <c r="AW81" s="12" t="str">
        <f t="shared" si="74"/>
        <v/>
      </c>
      <c r="AX81" s="12" t="str">
        <f t="shared" si="75"/>
        <v/>
      </c>
      <c r="AY81" s="12" t="str">
        <f t="shared" si="76"/>
        <v/>
      </c>
      <c r="AZ81" s="12" t="str">
        <f t="shared" si="77"/>
        <v/>
      </c>
      <c r="BA81" s="12" t="str">
        <f t="shared" si="78"/>
        <v/>
      </c>
      <c r="BB81" s="12" t="str">
        <f t="shared" si="79"/>
        <v/>
      </c>
      <c r="BC81" s="12" t="str">
        <f t="shared" si="80"/>
        <v/>
      </c>
      <c r="BD81" s="12" t="str">
        <f t="shared" si="81"/>
        <v/>
      </c>
      <c r="BE81" s="12" t="str">
        <f t="shared" si="82"/>
        <v/>
      </c>
      <c r="BF81" s="12" t="str">
        <f t="shared" si="83"/>
        <v/>
      </c>
      <c r="BG81" s="12" t="str">
        <f t="shared" si="84"/>
        <v/>
      </c>
      <c r="BH81" s="12" t="str">
        <f t="shared" si="85"/>
        <v/>
      </c>
      <c r="BI81" s="12" t="str">
        <f t="shared" si="86"/>
        <v/>
      </c>
      <c r="BJ81" s="12" t="str">
        <f t="shared" si="87"/>
        <v/>
      </c>
      <c r="BK81" s="12" t="str">
        <f t="shared" si="88"/>
        <v/>
      </c>
      <c r="BL81" s="12" t="str">
        <f t="shared" si="89"/>
        <v/>
      </c>
      <c r="BM81" s="12" t="str">
        <f t="shared" si="90"/>
        <v/>
      </c>
      <c r="BN81" s="12" t="str">
        <f t="shared" si="91"/>
        <v/>
      </c>
      <c r="BO81" s="46" t="str">
        <f t="shared" si="70"/>
        <v>N/A</v>
      </c>
      <c r="BP81" s="46" t="str">
        <f t="shared" si="71"/>
        <v>N/A</v>
      </c>
      <c r="BQ81" s="43" t="str">
        <f t="shared" si="93"/>
        <v>NULL</v>
      </c>
      <c r="BR81" s="44" t="s">
        <v>477</v>
      </c>
      <c r="BS81" s="47" t="str">
        <f t="shared" si="94"/>
        <v/>
      </c>
      <c r="BT81" s="47" t="str">
        <f t="shared" si="95"/>
        <v/>
      </c>
      <c r="BU81" s="47" t="str">
        <f t="shared" si="96"/>
        <v/>
      </c>
      <c r="BV81" s="47" t="str">
        <f t="shared" si="97"/>
        <v/>
      </c>
      <c r="BW81" s="47" t="str">
        <f t="shared" si="98"/>
        <v/>
      </c>
      <c r="BX81" s="47" t="str">
        <f t="shared" si="99"/>
        <v/>
      </c>
      <c r="BY81" s="47" t="str">
        <f t="shared" si="100"/>
        <v/>
      </c>
      <c r="BZ81" s="47" t="str">
        <f t="shared" si="101"/>
        <v/>
      </c>
      <c r="CA81" s="47" t="str">
        <f t="shared" si="102"/>
        <v/>
      </c>
      <c r="CB81" s="47" t="str">
        <f t="shared" si="103"/>
        <v/>
      </c>
      <c r="CC81" s="47" t="str">
        <f t="shared" si="104"/>
        <v/>
      </c>
      <c r="CD81" s="47" t="str">
        <f t="shared" si="105"/>
        <v/>
      </c>
      <c r="CE81" s="47" t="str">
        <f t="shared" si="106"/>
        <v/>
      </c>
      <c r="CF81" s="47" t="str">
        <f t="shared" si="107"/>
        <v/>
      </c>
      <c r="CG81" s="47" t="str">
        <f t="shared" si="108"/>
        <v/>
      </c>
      <c r="CH81" s="47" t="str">
        <f t="shared" si="109"/>
        <v/>
      </c>
      <c r="CI81" s="47" t="str">
        <f t="shared" si="110"/>
        <v/>
      </c>
      <c r="CJ81" s="47" t="str">
        <f t="shared" si="111"/>
        <v/>
      </c>
      <c r="CK81" s="47" t="str">
        <f t="shared" si="112"/>
        <v/>
      </c>
      <c r="CL81" s="47" t="str">
        <f t="shared" si="113"/>
        <v/>
      </c>
    </row>
    <row r="82" spans="1:90" ht="12.75">
      <c r="A82" s="11" t="str">
        <f>'Gene Table'!C81</f>
        <v>NULL</v>
      </c>
      <c r="B82" s="11" t="s">
        <v>290</v>
      </c>
      <c r="C82" s="12" t="str">
        <f>IF('Test Sample Data'!C81="","",IF(SUM('Test Sample Data'!C$3:C$98)&gt;10,IF(AND(ISNUMBER('Test Sample Data'!C81),'Test Sample Data'!C81&lt;35,'Test Sample Data'!C81&gt;0),'Test Sample Data'!C81,35),""))</f>
        <v/>
      </c>
      <c r="D82" s="12" t="str">
        <f>IF('Test Sample Data'!D81="","",IF(SUM('Test Sample Data'!D$3:D$98)&gt;10,IF(AND(ISNUMBER('Test Sample Data'!D81),'Test Sample Data'!D81&lt;35,'Test Sample Data'!D81&gt;0),'Test Sample Data'!D81,35),""))</f>
        <v/>
      </c>
      <c r="E82" s="12" t="str">
        <f>IF('Test Sample Data'!E81="","",IF(SUM('Test Sample Data'!E$3:E$98)&gt;10,IF(AND(ISNUMBER('Test Sample Data'!E81),'Test Sample Data'!E81&lt;35,'Test Sample Data'!E81&gt;0),'Test Sample Data'!E81,35),""))</f>
        <v/>
      </c>
      <c r="F82" s="12" t="str">
        <f>IF('Test Sample Data'!F81="","",IF(SUM('Test Sample Data'!F$3:F$98)&gt;10,IF(AND(ISNUMBER('Test Sample Data'!F81),'Test Sample Data'!F81&lt;35,'Test Sample Data'!F81&gt;0),'Test Sample Data'!F81,35),""))</f>
        <v/>
      </c>
      <c r="G82" s="12" t="str">
        <f>IF('Test Sample Data'!G81="","",IF(SUM('Test Sample Data'!G$3:G$98)&gt;10,IF(AND(ISNUMBER('Test Sample Data'!G81),'Test Sample Data'!G81&lt;35,'Test Sample Data'!G81&gt;0),'Test Sample Data'!G81,35),""))</f>
        <v/>
      </c>
      <c r="H82" s="12" t="str">
        <f>IF('Test Sample Data'!H81="","",IF(SUM('Test Sample Data'!H$3:H$98)&gt;10,IF(AND(ISNUMBER('Test Sample Data'!H81),'Test Sample Data'!H81&lt;35,'Test Sample Data'!H81&gt;0),'Test Sample Data'!H81,35),""))</f>
        <v/>
      </c>
      <c r="I82" s="12" t="str">
        <f>IF('Test Sample Data'!I81="","",IF(SUM('Test Sample Data'!I$3:I$98)&gt;10,IF(AND(ISNUMBER('Test Sample Data'!I81),'Test Sample Data'!I81&lt;35,'Test Sample Data'!I81&gt;0),'Test Sample Data'!I81,35),""))</f>
        <v/>
      </c>
      <c r="J82" s="12" t="str">
        <f>IF('Test Sample Data'!J81="","",IF(SUM('Test Sample Data'!J$3:J$98)&gt;10,IF(AND(ISNUMBER('Test Sample Data'!J81),'Test Sample Data'!J81&lt;35,'Test Sample Data'!J81&gt;0),'Test Sample Data'!J81,35),""))</f>
        <v/>
      </c>
      <c r="K82" s="12" t="str">
        <f>IF('Test Sample Data'!K81="","",IF(SUM('Test Sample Data'!K$3:K$98)&gt;10,IF(AND(ISNUMBER('Test Sample Data'!K81),'Test Sample Data'!K81&lt;35,'Test Sample Data'!K81&gt;0),'Test Sample Data'!K81,35),""))</f>
        <v/>
      </c>
      <c r="L82" s="12" t="str">
        <f>IF('Test Sample Data'!L81="","",IF(SUM('Test Sample Data'!L$3:L$98)&gt;10,IF(AND(ISNUMBER('Test Sample Data'!L81),'Test Sample Data'!L81&lt;35,'Test Sample Data'!L81&gt;0),'Test Sample Data'!L81,35),""))</f>
        <v/>
      </c>
      <c r="M82" s="12" t="str">
        <f>'Gene Table'!C81</f>
        <v>NULL</v>
      </c>
      <c r="N82" s="12" t="s">
        <v>290</v>
      </c>
      <c r="O82" s="12" t="str">
        <f>IF('Control Sample Data'!C81="","",IF(SUM('Control Sample Data'!C$3:C$98)&gt;10,IF(AND(ISNUMBER('Control Sample Data'!C81),'Control Sample Data'!C81&lt;35,'Control Sample Data'!C81&gt;0),'Control Sample Data'!C81,35),""))</f>
        <v/>
      </c>
      <c r="P82" s="12" t="str">
        <f>IF('Control Sample Data'!D81="","",IF(SUM('Control Sample Data'!D$3:D$98)&gt;10,IF(AND(ISNUMBER('Control Sample Data'!D81),'Control Sample Data'!D81&lt;35,'Control Sample Data'!D81&gt;0),'Control Sample Data'!D81,35),""))</f>
        <v/>
      </c>
      <c r="Q82" s="12" t="str">
        <f>IF('Control Sample Data'!E81="","",IF(SUM('Control Sample Data'!E$3:E$98)&gt;10,IF(AND(ISNUMBER('Control Sample Data'!E81),'Control Sample Data'!E81&lt;35,'Control Sample Data'!E81&gt;0),'Control Sample Data'!E81,35),""))</f>
        <v/>
      </c>
      <c r="R82" s="12" t="str">
        <f>IF('Control Sample Data'!F81="","",IF(SUM('Control Sample Data'!F$3:F$98)&gt;10,IF(AND(ISNUMBER('Control Sample Data'!F81),'Control Sample Data'!F81&lt;35,'Control Sample Data'!F81&gt;0),'Control Sample Data'!F81,35),""))</f>
        <v/>
      </c>
      <c r="S82" s="12" t="str">
        <f>IF('Control Sample Data'!G81="","",IF(SUM('Control Sample Data'!G$3:G$98)&gt;10,IF(AND(ISNUMBER('Control Sample Data'!G81),'Control Sample Data'!G81&lt;35,'Control Sample Data'!G81&gt;0),'Control Sample Data'!G81,35),""))</f>
        <v/>
      </c>
      <c r="T82" s="12" t="str">
        <f>IF('Control Sample Data'!H81="","",IF(SUM('Control Sample Data'!H$3:H$98)&gt;10,IF(AND(ISNUMBER('Control Sample Data'!H81),'Control Sample Data'!H81&lt;35,'Control Sample Data'!H81&gt;0),'Control Sample Data'!H81,35),""))</f>
        <v/>
      </c>
      <c r="U82" s="12" t="str">
        <f>IF('Control Sample Data'!I81="","",IF(SUM('Control Sample Data'!I$3:I$98)&gt;10,IF(AND(ISNUMBER('Control Sample Data'!I81),'Control Sample Data'!I81&lt;35,'Control Sample Data'!I81&gt;0),'Control Sample Data'!I81,35),""))</f>
        <v/>
      </c>
      <c r="V82" s="12" t="str">
        <f>IF('Control Sample Data'!J81="","",IF(SUM('Control Sample Data'!J$3:J$98)&gt;10,IF(AND(ISNUMBER('Control Sample Data'!J81),'Control Sample Data'!J81&lt;35,'Control Sample Data'!J81&gt;0),'Control Sample Data'!J81,35),""))</f>
        <v/>
      </c>
      <c r="W82" s="12" t="str">
        <f>IF('Control Sample Data'!K81="","",IF(SUM('Control Sample Data'!K$3:K$98)&gt;10,IF(AND(ISNUMBER('Control Sample Data'!K81),'Control Sample Data'!K81&lt;35,'Control Sample Data'!K81&gt;0),'Control Sample Data'!K81,35),""))</f>
        <v/>
      </c>
      <c r="X82" s="12" t="str">
        <f>IF('Control Sample Data'!L81="","",IF(SUM('Control Sample Data'!L$3:L$98)&gt;10,IF(AND(ISNUMBER('Control Sample Data'!L81),'Control Sample Data'!L81&lt;35,'Control Sample Data'!L81&gt;0),'Control Sample Data'!L81,35),""))</f>
        <v/>
      </c>
      <c r="AS82" s="11" t="str">
        <f t="shared" si="92"/>
        <v>NULL</v>
      </c>
      <c r="AT82" s="44" t="s">
        <v>290</v>
      </c>
      <c r="AU82" s="12" t="str">
        <f t="shared" si="72"/>
        <v/>
      </c>
      <c r="AV82" s="12" t="str">
        <f t="shared" si="73"/>
        <v/>
      </c>
      <c r="AW82" s="12" t="str">
        <f t="shared" si="74"/>
        <v/>
      </c>
      <c r="AX82" s="12" t="str">
        <f t="shared" si="75"/>
        <v/>
      </c>
      <c r="AY82" s="12" t="str">
        <f t="shared" si="76"/>
        <v/>
      </c>
      <c r="AZ82" s="12" t="str">
        <f t="shared" si="77"/>
        <v/>
      </c>
      <c r="BA82" s="12" t="str">
        <f t="shared" si="78"/>
        <v/>
      </c>
      <c r="BB82" s="12" t="str">
        <f t="shared" si="79"/>
        <v/>
      </c>
      <c r="BC82" s="12" t="str">
        <f t="shared" si="80"/>
        <v/>
      </c>
      <c r="BD82" s="12" t="str">
        <f t="shared" si="81"/>
        <v/>
      </c>
      <c r="BE82" s="12" t="str">
        <f t="shared" si="82"/>
        <v/>
      </c>
      <c r="BF82" s="12" t="str">
        <f t="shared" si="83"/>
        <v/>
      </c>
      <c r="BG82" s="12" t="str">
        <f t="shared" si="84"/>
        <v/>
      </c>
      <c r="BH82" s="12" t="str">
        <f t="shared" si="85"/>
        <v/>
      </c>
      <c r="BI82" s="12" t="str">
        <f t="shared" si="86"/>
        <v/>
      </c>
      <c r="BJ82" s="12" t="str">
        <f t="shared" si="87"/>
        <v/>
      </c>
      <c r="BK82" s="12" t="str">
        <f t="shared" si="88"/>
        <v/>
      </c>
      <c r="BL82" s="12" t="str">
        <f t="shared" si="89"/>
        <v/>
      </c>
      <c r="BM82" s="12" t="str">
        <f t="shared" si="90"/>
        <v/>
      </c>
      <c r="BN82" s="12" t="str">
        <f t="shared" si="91"/>
        <v/>
      </c>
      <c r="BO82" s="46" t="str">
        <f t="shared" si="70"/>
        <v>N/A</v>
      </c>
      <c r="BP82" s="46" t="str">
        <f t="shared" si="71"/>
        <v>N/A</v>
      </c>
      <c r="BQ82" s="43" t="str">
        <f t="shared" si="93"/>
        <v>NULL</v>
      </c>
      <c r="BR82" s="44" t="s">
        <v>478</v>
      </c>
      <c r="BS82" s="47" t="str">
        <f t="shared" si="94"/>
        <v/>
      </c>
      <c r="BT82" s="47" t="str">
        <f t="shared" si="95"/>
        <v/>
      </c>
      <c r="BU82" s="47" t="str">
        <f t="shared" si="96"/>
        <v/>
      </c>
      <c r="BV82" s="47" t="str">
        <f t="shared" si="97"/>
        <v/>
      </c>
      <c r="BW82" s="47" t="str">
        <f t="shared" si="98"/>
        <v/>
      </c>
      <c r="BX82" s="47" t="str">
        <f t="shared" si="99"/>
        <v/>
      </c>
      <c r="BY82" s="47" t="str">
        <f t="shared" si="100"/>
        <v/>
      </c>
      <c r="BZ82" s="47" t="str">
        <f t="shared" si="101"/>
        <v/>
      </c>
      <c r="CA82" s="47" t="str">
        <f t="shared" si="102"/>
        <v/>
      </c>
      <c r="CB82" s="47" t="str">
        <f t="shared" si="103"/>
        <v/>
      </c>
      <c r="CC82" s="47" t="str">
        <f t="shared" si="104"/>
        <v/>
      </c>
      <c r="CD82" s="47" t="str">
        <f t="shared" si="105"/>
        <v/>
      </c>
      <c r="CE82" s="47" t="str">
        <f t="shared" si="106"/>
        <v/>
      </c>
      <c r="CF82" s="47" t="str">
        <f t="shared" si="107"/>
        <v/>
      </c>
      <c r="CG82" s="47" t="str">
        <f t="shared" si="108"/>
        <v/>
      </c>
      <c r="CH82" s="47" t="str">
        <f t="shared" si="109"/>
        <v/>
      </c>
      <c r="CI82" s="47" t="str">
        <f t="shared" si="110"/>
        <v/>
      </c>
      <c r="CJ82" s="47" t="str">
        <f t="shared" si="111"/>
        <v/>
      </c>
      <c r="CK82" s="47" t="str">
        <f t="shared" si="112"/>
        <v/>
      </c>
      <c r="CL82" s="47" t="str">
        <f t="shared" si="113"/>
        <v/>
      </c>
    </row>
    <row r="83" spans="1:90" ht="12.75">
      <c r="A83" s="11" t="str">
        <f>'Gene Table'!C82</f>
        <v>NULL</v>
      </c>
      <c r="B83" s="11" t="s">
        <v>291</v>
      </c>
      <c r="C83" s="12" t="str">
        <f>IF('Test Sample Data'!C82="","",IF(SUM('Test Sample Data'!C$3:C$98)&gt;10,IF(AND(ISNUMBER('Test Sample Data'!C82),'Test Sample Data'!C82&lt;35,'Test Sample Data'!C82&gt;0),'Test Sample Data'!C82,35),""))</f>
        <v/>
      </c>
      <c r="D83" s="12" t="str">
        <f>IF('Test Sample Data'!D82="","",IF(SUM('Test Sample Data'!D$3:D$98)&gt;10,IF(AND(ISNUMBER('Test Sample Data'!D82),'Test Sample Data'!D82&lt;35,'Test Sample Data'!D82&gt;0),'Test Sample Data'!D82,35),""))</f>
        <v/>
      </c>
      <c r="E83" s="12" t="str">
        <f>IF('Test Sample Data'!E82="","",IF(SUM('Test Sample Data'!E$3:E$98)&gt;10,IF(AND(ISNUMBER('Test Sample Data'!E82),'Test Sample Data'!E82&lt;35,'Test Sample Data'!E82&gt;0),'Test Sample Data'!E82,35),""))</f>
        <v/>
      </c>
      <c r="F83" s="12" t="str">
        <f>IF('Test Sample Data'!F82="","",IF(SUM('Test Sample Data'!F$3:F$98)&gt;10,IF(AND(ISNUMBER('Test Sample Data'!F82),'Test Sample Data'!F82&lt;35,'Test Sample Data'!F82&gt;0),'Test Sample Data'!F82,35),""))</f>
        <v/>
      </c>
      <c r="G83" s="12" t="str">
        <f>IF('Test Sample Data'!G82="","",IF(SUM('Test Sample Data'!G$3:G$98)&gt;10,IF(AND(ISNUMBER('Test Sample Data'!G82),'Test Sample Data'!G82&lt;35,'Test Sample Data'!G82&gt;0),'Test Sample Data'!G82,35),""))</f>
        <v/>
      </c>
      <c r="H83" s="12" t="str">
        <f>IF('Test Sample Data'!H82="","",IF(SUM('Test Sample Data'!H$3:H$98)&gt;10,IF(AND(ISNUMBER('Test Sample Data'!H82),'Test Sample Data'!H82&lt;35,'Test Sample Data'!H82&gt;0),'Test Sample Data'!H82,35),""))</f>
        <v/>
      </c>
      <c r="I83" s="12" t="str">
        <f>IF('Test Sample Data'!I82="","",IF(SUM('Test Sample Data'!I$3:I$98)&gt;10,IF(AND(ISNUMBER('Test Sample Data'!I82),'Test Sample Data'!I82&lt;35,'Test Sample Data'!I82&gt;0),'Test Sample Data'!I82,35),""))</f>
        <v/>
      </c>
      <c r="J83" s="12" t="str">
        <f>IF('Test Sample Data'!J82="","",IF(SUM('Test Sample Data'!J$3:J$98)&gt;10,IF(AND(ISNUMBER('Test Sample Data'!J82),'Test Sample Data'!J82&lt;35,'Test Sample Data'!J82&gt;0),'Test Sample Data'!J82,35),""))</f>
        <v/>
      </c>
      <c r="K83" s="12" t="str">
        <f>IF('Test Sample Data'!K82="","",IF(SUM('Test Sample Data'!K$3:K$98)&gt;10,IF(AND(ISNUMBER('Test Sample Data'!K82),'Test Sample Data'!K82&lt;35,'Test Sample Data'!K82&gt;0),'Test Sample Data'!K82,35),""))</f>
        <v/>
      </c>
      <c r="L83" s="12" t="str">
        <f>IF('Test Sample Data'!L82="","",IF(SUM('Test Sample Data'!L$3:L$98)&gt;10,IF(AND(ISNUMBER('Test Sample Data'!L82),'Test Sample Data'!L82&lt;35,'Test Sample Data'!L82&gt;0),'Test Sample Data'!L82,35),""))</f>
        <v/>
      </c>
      <c r="M83" s="12" t="str">
        <f>'Gene Table'!C82</f>
        <v>NULL</v>
      </c>
      <c r="N83" s="12" t="s">
        <v>291</v>
      </c>
      <c r="O83" s="12" t="str">
        <f>IF('Control Sample Data'!C82="","",IF(SUM('Control Sample Data'!C$3:C$98)&gt;10,IF(AND(ISNUMBER('Control Sample Data'!C82),'Control Sample Data'!C82&lt;35,'Control Sample Data'!C82&gt;0),'Control Sample Data'!C82,35),""))</f>
        <v/>
      </c>
      <c r="P83" s="12" t="str">
        <f>IF('Control Sample Data'!D82="","",IF(SUM('Control Sample Data'!D$3:D$98)&gt;10,IF(AND(ISNUMBER('Control Sample Data'!D82),'Control Sample Data'!D82&lt;35,'Control Sample Data'!D82&gt;0),'Control Sample Data'!D82,35),""))</f>
        <v/>
      </c>
      <c r="Q83" s="12" t="str">
        <f>IF('Control Sample Data'!E82="","",IF(SUM('Control Sample Data'!E$3:E$98)&gt;10,IF(AND(ISNUMBER('Control Sample Data'!E82),'Control Sample Data'!E82&lt;35,'Control Sample Data'!E82&gt;0),'Control Sample Data'!E82,35),""))</f>
        <v/>
      </c>
      <c r="R83" s="12" t="str">
        <f>IF('Control Sample Data'!F82="","",IF(SUM('Control Sample Data'!F$3:F$98)&gt;10,IF(AND(ISNUMBER('Control Sample Data'!F82),'Control Sample Data'!F82&lt;35,'Control Sample Data'!F82&gt;0),'Control Sample Data'!F82,35),""))</f>
        <v/>
      </c>
      <c r="S83" s="12" t="str">
        <f>IF('Control Sample Data'!G82="","",IF(SUM('Control Sample Data'!G$3:G$98)&gt;10,IF(AND(ISNUMBER('Control Sample Data'!G82),'Control Sample Data'!G82&lt;35,'Control Sample Data'!G82&gt;0),'Control Sample Data'!G82,35),""))</f>
        <v/>
      </c>
      <c r="T83" s="12" t="str">
        <f>IF('Control Sample Data'!H82="","",IF(SUM('Control Sample Data'!H$3:H$98)&gt;10,IF(AND(ISNUMBER('Control Sample Data'!H82),'Control Sample Data'!H82&lt;35,'Control Sample Data'!H82&gt;0),'Control Sample Data'!H82,35),""))</f>
        <v/>
      </c>
      <c r="U83" s="12" t="str">
        <f>IF('Control Sample Data'!I82="","",IF(SUM('Control Sample Data'!I$3:I$98)&gt;10,IF(AND(ISNUMBER('Control Sample Data'!I82),'Control Sample Data'!I82&lt;35,'Control Sample Data'!I82&gt;0),'Control Sample Data'!I82,35),""))</f>
        <v/>
      </c>
      <c r="V83" s="12" t="str">
        <f>IF('Control Sample Data'!J82="","",IF(SUM('Control Sample Data'!J$3:J$98)&gt;10,IF(AND(ISNUMBER('Control Sample Data'!J82),'Control Sample Data'!J82&lt;35,'Control Sample Data'!J82&gt;0),'Control Sample Data'!J82,35),""))</f>
        <v/>
      </c>
      <c r="W83" s="12" t="str">
        <f>IF('Control Sample Data'!K82="","",IF(SUM('Control Sample Data'!K$3:K$98)&gt;10,IF(AND(ISNUMBER('Control Sample Data'!K82),'Control Sample Data'!K82&lt;35,'Control Sample Data'!K82&gt;0),'Control Sample Data'!K82,35),""))</f>
        <v/>
      </c>
      <c r="X83" s="12" t="str">
        <f>IF('Control Sample Data'!L82="","",IF(SUM('Control Sample Data'!L$3:L$98)&gt;10,IF(AND(ISNUMBER('Control Sample Data'!L82),'Control Sample Data'!L82&lt;35,'Control Sample Data'!L82&gt;0),'Control Sample Data'!L82,35),""))</f>
        <v/>
      </c>
      <c r="AS83" s="11" t="str">
        <f t="shared" si="92"/>
        <v>NULL</v>
      </c>
      <c r="AT83" s="44" t="s">
        <v>291</v>
      </c>
      <c r="AU83" s="12" t="str">
        <f t="shared" si="72"/>
        <v/>
      </c>
      <c r="AV83" s="12" t="str">
        <f t="shared" si="73"/>
        <v/>
      </c>
      <c r="AW83" s="12" t="str">
        <f t="shared" si="74"/>
        <v/>
      </c>
      <c r="AX83" s="12" t="str">
        <f t="shared" si="75"/>
        <v/>
      </c>
      <c r="AY83" s="12" t="str">
        <f t="shared" si="76"/>
        <v/>
      </c>
      <c r="AZ83" s="12" t="str">
        <f t="shared" si="77"/>
        <v/>
      </c>
      <c r="BA83" s="12" t="str">
        <f t="shared" si="78"/>
        <v/>
      </c>
      <c r="BB83" s="12" t="str">
        <f t="shared" si="79"/>
        <v/>
      </c>
      <c r="BC83" s="12" t="str">
        <f t="shared" si="80"/>
        <v/>
      </c>
      <c r="BD83" s="12" t="str">
        <f t="shared" si="81"/>
        <v/>
      </c>
      <c r="BE83" s="12" t="str">
        <f t="shared" si="82"/>
        <v/>
      </c>
      <c r="BF83" s="12" t="str">
        <f t="shared" si="83"/>
        <v/>
      </c>
      <c r="BG83" s="12" t="str">
        <f t="shared" si="84"/>
        <v/>
      </c>
      <c r="BH83" s="12" t="str">
        <f t="shared" si="85"/>
        <v/>
      </c>
      <c r="BI83" s="12" t="str">
        <f t="shared" si="86"/>
        <v/>
      </c>
      <c r="BJ83" s="12" t="str">
        <f t="shared" si="87"/>
        <v/>
      </c>
      <c r="BK83" s="12" t="str">
        <f t="shared" si="88"/>
        <v/>
      </c>
      <c r="BL83" s="12" t="str">
        <f t="shared" si="89"/>
        <v/>
      </c>
      <c r="BM83" s="12" t="str">
        <f t="shared" si="90"/>
        <v/>
      </c>
      <c r="BN83" s="12" t="str">
        <f t="shared" si="91"/>
        <v/>
      </c>
      <c r="BO83" s="46" t="str">
        <f t="shared" si="70"/>
        <v>N/A</v>
      </c>
      <c r="BP83" s="46" t="str">
        <f t="shared" si="71"/>
        <v>N/A</v>
      </c>
      <c r="BQ83" s="43" t="str">
        <f t="shared" si="93"/>
        <v>NULL</v>
      </c>
      <c r="BR83" s="44" t="s">
        <v>479</v>
      </c>
      <c r="BS83" s="47" t="str">
        <f t="shared" si="94"/>
        <v/>
      </c>
      <c r="BT83" s="47" t="str">
        <f t="shared" si="95"/>
        <v/>
      </c>
      <c r="BU83" s="47" t="str">
        <f t="shared" si="96"/>
        <v/>
      </c>
      <c r="BV83" s="47" t="str">
        <f t="shared" si="97"/>
        <v/>
      </c>
      <c r="BW83" s="47" t="str">
        <f t="shared" si="98"/>
        <v/>
      </c>
      <c r="BX83" s="47" t="str">
        <f t="shared" si="99"/>
        <v/>
      </c>
      <c r="BY83" s="47" t="str">
        <f t="shared" si="100"/>
        <v/>
      </c>
      <c r="BZ83" s="47" t="str">
        <f t="shared" si="101"/>
        <v/>
      </c>
      <c r="CA83" s="47" t="str">
        <f t="shared" si="102"/>
        <v/>
      </c>
      <c r="CB83" s="47" t="str">
        <f t="shared" si="103"/>
        <v/>
      </c>
      <c r="CC83" s="47" t="str">
        <f t="shared" si="104"/>
        <v/>
      </c>
      <c r="CD83" s="47" t="str">
        <f t="shared" si="105"/>
        <v/>
      </c>
      <c r="CE83" s="47" t="str">
        <f t="shared" si="106"/>
        <v/>
      </c>
      <c r="CF83" s="47" t="str">
        <f t="shared" si="107"/>
        <v/>
      </c>
      <c r="CG83" s="47" t="str">
        <f t="shared" si="108"/>
        <v/>
      </c>
      <c r="CH83" s="47" t="str">
        <f t="shared" si="109"/>
        <v/>
      </c>
      <c r="CI83" s="47" t="str">
        <f t="shared" si="110"/>
        <v/>
      </c>
      <c r="CJ83" s="47" t="str">
        <f t="shared" si="111"/>
        <v/>
      </c>
      <c r="CK83" s="47" t="str">
        <f t="shared" si="112"/>
        <v/>
      </c>
      <c r="CL83" s="47" t="str">
        <f t="shared" si="113"/>
        <v/>
      </c>
    </row>
    <row r="84" spans="1:90" ht="12.75">
      <c r="A84" s="11" t="str">
        <f>'Gene Table'!C83</f>
        <v>NULL</v>
      </c>
      <c r="B84" s="11" t="s">
        <v>292</v>
      </c>
      <c r="C84" s="12" t="str">
        <f>IF('Test Sample Data'!C83="","",IF(SUM('Test Sample Data'!C$3:C$98)&gt;10,IF(AND(ISNUMBER('Test Sample Data'!C83),'Test Sample Data'!C83&lt;35,'Test Sample Data'!C83&gt;0),'Test Sample Data'!C83,35),""))</f>
        <v/>
      </c>
      <c r="D84" s="12" t="str">
        <f>IF('Test Sample Data'!D83="","",IF(SUM('Test Sample Data'!D$3:D$98)&gt;10,IF(AND(ISNUMBER('Test Sample Data'!D83),'Test Sample Data'!D83&lt;35,'Test Sample Data'!D83&gt;0),'Test Sample Data'!D83,35),""))</f>
        <v/>
      </c>
      <c r="E84" s="12" t="str">
        <f>IF('Test Sample Data'!E83="","",IF(SUM('Test Sample Data'!E$3:E$98)&gt;10,IF(AND(ISNUMBER('Test Sample Data'!E83),'Test Sample Data'!E83&lt;35,'Test Sample Data'!E83&gt;0),'Test Sample Data'!E83,35),""))</f>
        <v/>
      </c>
      <c r="F84" s="12" t="str">
        <f>IF('Test Sample Data'!F83="","",IF(SUM('Test Sample Data'!F$3:F$98)&gt;10,IF(AND(ISNUMBER('Test Sample Data'!F83),'Test Sample Data'!F83&lt;35,'Test Sample Data'!F83&gt;0),'Test Sample Data'!F83,35),""))</f>
        <v/>
      </c>
      <c r="G84" s="12" t="str">
        <f>IF('Test Sample Data'!G83="","",IF(SUM('Test Sample Data'!G$3:G$98)&gt;10,IF(AND(ISNUMBER('Test Sample Data'!G83),'Test Sample Data'!G83&lt;35,'Test Sample Data'!G83&gt;0),'Test Sample Data'!G83,35),""))</f>
        <v/>
      </c>
      <c r="H84" s="12" t="str">
        <f>IF('Test Sample Data'!H83="","",IF(SUM('Test Sample Data'!H$3:H$98)&gt;10,IF(AND(ISNUMBER('Test Sample Data'!H83),'Test Sample Data'!H83&lt;35,'Test Sample Data'!H83&gt;0),'Test Sample Data'!H83,35),""))</f>
        <v/>
      </c>
      <c r="I84" s="12" t="str">
        <f>IF('Test Sample Data'!I83="","",IF(SUM('Test Sample Data'!I$3:I$98)&gt;10,IF(AND(ISNUMBER('Test Sample Data'!I83),'Test Sample Data'!I83&lt;35,'Test Sample Data'!I83&gt;0),'Test Sample Data'!I83,35),""))</f>
        <v/>
      </c>
      <c r="J84" s="12" t="str">
        <f>IF('Test Sample Data'!J83="","",IF(SUM('Test Sample Data'!J$3:J$98)&gt;10,IF(AND(ISNUMBER('Test Sample Data'!J83),'Test Sample Data'!J83&lt;35,'Test Sample Data'!J83&gt;0),'Test Sample Data'!J83,35),""))</f>
        <v/>
      </c>
      <c r="K84" s="12" t="str">
        <f>IF('Test Sample Data'!K83="","",IF(SUM('Test Sample Data'!K$3:K$98)&gt;10,IF(AND(ISNUMBER('Test Sample Data'!K83),'Test Sample Data'!K83&lt;35,'Test Sample Data'!K83&gt;0),'Test Sample Data'!K83,35),""))</f>
        <v/>
      </c>
      <c r="L84" s="12" t="str">
        <f>IF('Test Sample Data'!L83="","",IF(SUM('Test Sample Data'!L$3:L$98)&gt;10,IF(AND(ISNUMBER('Test Sample Data'!L83),'Test Sample Data'!L83&lt;35,'Test Sample Data'!L83&gt;0),'Test Sample Data'!L83,35),""))</f>
        <v/>
      </c>
      <c r="M84" s="12" t="str">
        <f>'Gene Table'!C83</f>
        <v>NULL</v>
      </c>
      <c r="N84" s="12" t="s">
        <v>292</v>
      </c>
      <c r="O84" s="12" t="str">
        <f>IF('Control Sample Data'!C83="","",IF(SUM('Control Sample Data'!C$3:C$98)&gt;10,IF(AND(ISNUMBER('Control Sample Data'!C83),'Control Sample Data'!C83&lt;35,'Control Sample Data'!C83&gt;0),'Control Sample Data'!C83,35),""))</f>
        <v/>
      </c>
      <c r="P84" s="12" t="str">
        <f>IF('Control Sample Data'!D83="","",IF(SUM('Control Sample Data'!D$3:D$98)&gt;10,IF(AND(ISNUMBER('Control Sample Data'!D83),'Control Sample Data'!D83&lt;35,'Control Sample Data'!D83&gt;0),'Control Sample Data'!D83,35),""))</f>
        <v/>
      </c>
      <c r="Q84" s="12" t="str">
        <f>IF('Control Sample Data'!E83="","",IF(SUM('Control Sample Data'!E$3:E$98)&gt;10,IF(AND(ISNUMBER('Control Sample Data'!E83),'Control Sample Data'!E83&lt;35,'Control Sample Data'!E83&gt;0),'Control Sample Data'!E83,35),""))</f>
        <v/>
      </c>
      <c r="R84" s="12" t="str">
        <f>IF('Control Sample Data'!F83="","",IF(SUM('Control Sample Data'!F$3:F$98)&gt;10,IF(AND(ISNUMBER('Control Sample Data'!F83),'Control Sample Data'!F83&lt;35,'Control Sample Data'!F83&gt;0),'Control Sample Data'!F83,35),""))</f>
        <v/>
      </c>
      <c r="S84" s="12" t="str">
        <f>IF('Control Sample Data'!G83="","",IF(SUM('Control Sample Data'!G$3:G$98)&gt;10,IF(AND(ISNUMBER('Control Sample Data'!G83),'Control Sample Data'!G83&lt;35,'Control Sample Data'!G83&gt;0),'Control Sample Data'!G83,35),""))</f>
        <v/>
      </c>
      <c r="T84" s="12" t="str">
        <f>IF('Control Sample Data'!H83="","",IF(SUM('Control Sample Data'!H$3:H$98)&gt;10,IF(AND(ISNUMBER('Control Sample Data'!H83),'Control Sample Data'!H83&lt;35,'Control Sample Data'!H83&gt;0),'Control Sample Data'!H83,35),""))</f>
        <v/>
      </c>
      <c r="U84" s="12" t="str">
        <f>IF('Control Sample Data'!I83="","",IF(SUM('Control Sample Data'!I$3:I$98)&gt;10,IF(AND(ISNUMBER('Control Sample Data'!I83),'Control Sample Data'!I83&lt;35,'Control Sample Data'!I83&gt;0),'Control Sample Data'!I83,35),""))</f>
        <v/>
      </c>
      <c r="V84" s="12" t="str">
        <f>IF('Control Sample Data'!J83="","",IF(SUM('Control Sample Data'!J$3:J$98)&gt;10,IF(AND(ISNUMBER('Control Sample Data'!J83),'Control Sample Data'!J83&lt;35,'Control Sample Data'!J83&gt;0),'Control Sample Data'!J83,35),""))</f>
        <v/>
      </c>
      <c r="W84" s="12" t="str">
        <f>IF('Control Sample Data'!K83="","",IF(SUM('Control Sample Data'!K$3:K$98)&gt;10,IF(AND(ISNUMBER('Control Sample Data'!K83),'Control Sample Data'!K83&lt;35,'Control Sample Data'!K83&gt;0),'Control Sample Data'!K83,35),""))</f>
        <v/>
      </c>
      <c r="X84" s="12" t="str">
        <f>IF('Control Sample Data'!L83="","",IF(SUM('Control Sample Data'!L$3:L$98)&gt;10,IF(AND(ISNUMBER('Control Sample Data'!L83),'Control Sample Data'!L83&lt;35,'Control Sample Data'!L83&gt;0),'Control Sample Data'!L83,35),""))</f>
        <v/>
      </c>
      <c r="AS84" s="11" t="str">
        <f t="shared" si="92"/>
        <v>NULL</v>
      </c>
      <c r="AT84" s="44" t="s">
        <v>292</v>
      </c>
      <c r="AU84" s="12" t="str">
        <f t="shared" si="72"/>
        <v/>
      </c>
      <c r="AV84" s="12" t="str">
        <f t="shared" si="73"/>
        <v/>
      </c>
      <c r="AW84" s="12" t="str">
        <f t="shared" si="74"/>
        <v/>
      </c>
      <c r="AX84" s="12" t="str">
        <f t="shared" si="75"/>
        <v/>
      </c>
      <c r="AY84" s="12" t="str">
        <f t="shared" si="76"/>
        <v/>
      </c>
      <c r="AZ84" s="12" t="str">
        <f t="shared" si="77"/>
        <v/>
      </c>
      <c r="BA84" s="12" t="str">
        <f t="shared" si="78"/>
        <v/>
      </c>
      <c r="BB84" s="12" t="str">
        <f t="shared" si="79"/>
        <v/>
      </c>
      <c r="BC84" s="12" t="str">
        <f t="shared" si="80"/>
        <v/>
      </c>
      <c r="BD84" s="12" t="str">
        <f t="shared" si="81"/>
        <v/>
      </c>
      <c r="BE84" s="12" t="str">
        <f t="shared" si="82"/>
        <v/>
      </c>
      <c r="BF84" s="12" t="str">
        <f t="shared" si="83"/>
        <v/>
      </c>
      <c r="BG84" s="12" t="str">
        <f t="shared" si="84"/>
        <v/>
      </c>
      <c r="BH84" s="12" t="str">
        <f t="shared" si="85"/>
        <v/>
      </c>
      <c r="BI84" s="12" t="str">
        <f t="shared" si="86"/>
        <v/>
      </c>
      <c r="BJ84" s="12" t="str">
        <f t="shared" si="87"/>
        <v/>
      </c>
      <c r="BK84" s="12" t="str">
        <f t="shared" si="88"/>
        <v/>
      </c>
      <c r="BL84" s="12" t="str">
        <f t="shared" si="89"/>
        <v/>
      </c>
      <c r="BM84" s="12" t="str">
        <f t="shared" si="90"/>
        <v/>
      </c>
      <c r="BN84" s="12" t="str">
        <f t="shared" si="91"/>
        <v/>
      </c>
      <c r="BO84" s="46" t="str">
        <f t="shared" si="70"/>
        <v>N/A</v>
      </c>
      <c r="BP84" s="46" t="str">
        <f t="shared" si="71"/>
        <v>N/A</v>
      </c>
      <c r="BQ84" s="43" t="str">
        <f t="shared" si="93"/>
        <v>NULL</v>
      </c>
      <c r="BR84" s="44" t="s">
        <v>480</v>
      </c>
      <c r="BS84" s="47" t="str">
        <f t="shared" si="94"/>
        <v/>
      </c>
      <c r="BT84" s="47" t="str">
        <f t="shared" si="95"/>
        <v/>
      </c>
      <c r="BU84" s="47" t="str">
        <f t="shared" si="96"/>
        <v/>
      </c>
      <c r="BV84" s="47" t="str">
        <f t="shared" si="97"/>
        <v/>
      </c>
      <c r="BW84" s="47" t="str">
        <f t="shared" si="98"/>
        <v/>
      </c>
      <c r="BX84" s="47" t="str">
        <f t="shared" si="99"/>
        <v/>
      </c>
      <c r="BY84" s="47" t="str">
        <f t="shared" si="100"/>
        <v/>
      </c>
      <c r="BZ84" s="47" t="str">
        <f t="shared" si="101"/>
        <v/>
      </c>
      <c r="CA84" s="47" t="str">
        <f t="shared" si="102"/>
        <v/>
      </c>
      <c r="CB84" s="47" t="str">
        <f t="shared" si="103"/>
        <v/>
      </c>
      <c r="CC84" s="47" t="str">
        <f t="shared" si="104"/>
        <v/>
      </c>
      <c r="CD84" s="47" t="str">
        <f t="shared" si="105"/>
        <v/>
      </c>
      <c r="CE84" s="47" t="str">
        <f t="shared" si="106"/>
        <v/>
      </c>
      <c r="CF84" s="47" t="str">
        <f t="shared" si="107"/>
        <v/>
      </c>
      <c r="CG84" s="47" t="str">
        <f t="shared" si="108"/>
        <v/>
      </c>
      <c r="CH84" s="47" t="str">
        <f t="shared" si="109"/>
        <v/>
      </c>
      <c r="CI84" s="47" t="str">
        <f t="shared" si="110"/>
        <v/>
      </c>
      <c r="CJ84" s="47" t="str">
        <f t="shared" si="111"/>
        <v/>
      </c>
      <c r="CK84" s="47" t="str">
        <f t="shared" si="112"/>
        <v/>
      </c>
      <c r="CL84" s="47" t="str">
        <f t="shared" si="113"/>
        <v/>
      </c>
    </row>
    <row r="85" spans="1:90" ht="12.75">
      <c r="A85" s="11" t="str">
        <f>'Gene Table'!C84</f>
        <v>NULL</v>
      </c>
      <c r="B85" s="11" t="s">
        <v>293</v>
      </c>
      <c r="C85" s="12" t="str">
        <f>IF('Test Sample Data'!C84="","",IF(SUM('Test Sample Data'!C$3:C$98)&gt;10,IF(AND(ISNUMBER('Test Sample Data'!C84),'Test Sample Data'!C84&lt;35,'Test Sample Data'!C84&gt;0),'Test Sample Data'!C84,35),""))</f>
        <v/>
      </c>
      <c r="D85" s="12" t="str">
        <f>IF('Test Sample Data'!D84="","",IF(SUM('Test Sample Data'!D$3:D$98)&gt;10,IF(AND(ISNUMBER('Test Sample Data'!D84),'Test Sample Data'!D84&lt;35,'Test Sample Data'!D84&gt;0),'Test Sample Data'!D84,35),""))</f>
        <v/>
      </c>
      <c r="E85" s="12" t="str">
        <f>IF('Test Sample Data'!E84="","",IF(SUM('Test Sample Data'!E$3:E$98)&gt;10,IF(AND(ISNUMBER('Test Sample Data'!E84),'Test Sample Data'!E84&lt;35,'Test Sample Data'!E84&gt;0),'Test Sample Data'!E84,35),""))</f>
        <v/>
      </c>
      <c r="F85" s="12" t="str">
        <f>IF('Test Sample Data'!F84="","",IF(SUM('Test Sample Data'!F$3:F$98)&gt;10,IF(AND(ISNUMBER('Test Sample Data'!F84),'Test Sample Data'!F84&lt;35,'Test Sample Data'!F84&gt;0),'Test Sample Data'!F84,35),""))</f>
        <v/>
      </c>
      <c r="G85" s="12" t="str">
        <f>IF('Test Sample Data'!G84="","",IF(SUM('Test Sample Data'!G$3:G$98)&gt;10,IF(AND(ISNUMBER('Test Sample Data'!G84),'Test Sample Data'!G84&lt;35,'Test Sample Data'!G84&gt;0),'Test Sample Data'!G84,35),""))</f>
        <v/>
      </c>
      <c r="H85" s="12" t="str">
        <f>IF('Test Sample Data'!H84="","",IF(SUM('Test Sample Data'!H$3:H$98)&gt;10,IF(AND(ISNUMBER('Test Sample Data'!H84),'Test Sample Data'!H84&lt;35,'Test Sample Data'!H84&gt;0),'Test Sample Data'!H84,35),""))</f>
        <v/>
      </c>
      <c r="I85" s="12" t="str">
        <f>IF('Test Sample Data'!I84="","",IF(SUM('Test Sample Data'!I$3:I$98)&gt;10,IF(AND(ISNUMBER('Test Sample Data'!I84),'Test Sample Data'!I84&lt;35,'Test Sample Data'!I84&gt;0),'Test Sample Data'!I84,35),""))</f>
        <v/>
      </c>
      <c r="J85" s="12" t="str">
        <f>IF('Test Sample Data'!J84="","",IF(SUM('Test Sample Data'!J$3:J$98)&gt;10,IF(AND(ISNUMBER('Test Sample Data'!J84),'Test Sample Data'!J84&lt;35,'Test Sample Data'!J84&gt;0),'Test Sample Data'!J84,35),""))</f>
        <v/>
      </c>
      <c r="K85" s="12" t="str">
        <f>IF('Test Sample Data'!K84="","",IF(SUM('Test Sample Data'!K$3:K$98)&gt;10,IF(AND(ISNUMBER('Test Sample Data'!K84),'Test Sample Data'!K84&lt;35,'Test Sample Data'!K84&gt;0),'Test Sample Data'!K84,35),""))</f>
        <v/>
      </c>
      <c r="L85" s="12" t="str">
        <f>IF('Test Sample Data'!L84="","",IF(SUM('Test Sample Data'!L$3:L$98)&gt;10,IF(AND(ISNUMBER('Test Sample Data'!L84),'Test Sample Data'!L84&lt;35,'Test Sample Data'!L84&gt;0),'Test Sample Data'!L84,35),""))</f>
        <v/>
      </c>
      <c r="M85" s="12" t="str">
        <f>'Gene Table'!C84</f>
        <v>NULL</v>
      </c>
      <c r="N85" s="12" t="s">
        <v>293</v>
      </c>
      <c r="O85" s="12" t="str">
        <f>IF('Control Sample Data'!C84="","",IF(SUM('Control Sample Data'!C$3:C$98)&gt;10,IF(AND(ISNUMBER('Control Sample Data'!C84),'Control Sample Data'!C84&lt;35,'Control Sample Data'!C84&gt;0),'Control Sample Data'!C84,35),""))</f>
        <v/>
      </c>
      <c r="P85" s="12" t="str">
        <f>IF('Control Sample Data'!D84="","",IF(SUM('Control Sample Data'!D$3:D$98)&gt;10,IF(AND(ISNUMBER('Control Sample Data'!D84),'Control Sample Data'!D84&lt;35,'Control Sample Data'!D84&gt;0),'Control Sample Data'!D84,35),""))</f>
        <v/>
      </c>
      <c r="Q85" s="12" t="str">
        <f>IF('Control Sample Data'!E84="","",IF(SUM('Control Sample Data'!E$3:E$98)&gt;10,IF(AND(ISNUMBER('Control Sample Data'!E84),'Control Sample Data'!E84&lt;35,'Control Sample Data'!E84&gt;0),'Control Sample Data'!E84,35),""))</f>
        <v/>
      </c>
      <c r="R85" s="12" t="str">
        <f>IF('Control Sample Data'!F84="","",IF(SUM('Control Sample Data'!F$3:F$98)&gt;10,IF(AND(ISNUMBER('Control Sample Data'!F84),'Control Sample Data'!F84&lt;35,'Control Sample Data'!F84&gt;0),'Control Sample Data'!F84,35),""))</f>
        <v/>
      </c>
      <c r="S85" s="12" t="str">
        <f>IF('Control Sample Data'!G84="","",IF(SUM('Control Sample Data'!G$3:G$98)&gt;10,IF(AND(ISNUMBER('Control Sample Data'!G84),'Control Sample Data'!G84&lt;35,'Control Sample Data'!G84&gt;0),'Control Sample Data'!G84,35),""))</f>
        <v/>
      </c>
      <c r="T85" s="12" t="str">
        <f>IF('Control Sample Data'!H84="","",IF(SUM('Control Sample Data'!H$3:H$98)&gt;10,IF(AND(ISNUMBER('Control Sample Data'!H84),'Control Sample Data'!H84&lt;35,'Control Sample Data'!H84&gt;0),'Control Sample Data'!H84,35),""))</f>
        <v/>
      </c>
      <c r="U85" s="12" t="str">
        <f>IF('Control Sample Data'!I84="","",IF(SUM('Control Sample Data'!I$3:I$98)&gt;10,IF(AND(ISNUMBER('Control Sample Data'!I84),'Control Sample Data'!I84&lt;35,'Control Sample Data'!I84&gt;0),'Control Sample Data'!I84,35),""))</f>
        <v/>
      </c>
      <c r="V85" s="12" t="str">
        <f>IF('Control Sample Data'!J84="","",IF(SUM('Control Sample Data'!J$3:J$98)&gt;10,IF(AND(ISNUMBER('Control Sample Data'!J84),'Control Sample Data'!J84&lt;35,'Control Sample Data'!J84&gt;0),'Control Sample Data'!J84,35),""))</f>
        <v/>
      </c>
      <c r="W85" s="12" t="str">
        <f>IF('Control Sample Data'!K84="","",IF(SUM('Control Sample Data'!K$3:K$98)&gt;10,IF(AND(ISNUMBER('Control Sample Data'!K84),'Control Sample Data'!K84&lt;35,'Control Sample Data'!K84&gt;0),'Control Sample Data'!K84,35),""))</f>
        <v/>
      </c>
      <c r="X85" s="12" t="str">
        <f>IF('Control Sample Data'!L84="","",IF(SUM('Control Sample Data'!L$3:L$98)&gt;10,IF(AND(ISNUMBER('Control Sample Data'!L84),'Control Sample Data'!L84&lt;35,'Control Sample Data'!L84&gt;0),'Control Sample Data'!L84,35),""))</f>
        <v/>
      </c>
      <c r="AS85" s="11" t="str">
        <f t="shared" si="92"/>
        <v>NULL</v>
      </c>
      <c r="AT85" s="44" t="s">
        <v>293</v>
      </c>
      <c r="AU85" s="12" t="str">
        <f t="shared" si="72"/>
        <v/>
      </c>
      <c r="AV85" s="12" t="str">
        <f t="shared" si="73"/>
        <v/>
      </c>
      <c r="AW85" s="12" t="str">
        <f t="shared" si="74"/>
        <v/>
      </c>
      <c r="AX85" s="12" t="str">
        <f t="shared" si="75"/>
        <v/>
      </c>
      <c r="AY85" s="12" t="str">
        <f t="shared" si="76"/>
        <v/>
      </c>
      <c r="AZ85" s="12" t="str">
        <f t="shared" si="77"/>
        <v/>
      </c>
      <c r="BA85" s="12" t="str">
        <f t="shared" si="78"/>
        <v/>
      </c>
      <c r="BB85" s="12" t="str">
        <f t="shared" si="79"/>
        <v/>
      </c>
      <c r="BC85" s="12" t="str">
        <f t="shared" si="80"/>
        <v/>
      </c>
      <c r="BD85" s="12" t="str">
        <f t="shared" si="81"/>
        <v/>
      </c>
      <c r="BE85" s="12" t="str">
        <f t="shared" si="82"/>
        <v/>
      </c>
      <c r="BF85" s="12" t="str">
        <f t="shared" si="83"/>
        <v/>
      </c>
      <c r="BG85" s="12" t="str">
        <f t="shared" si="84"/>
        <v/>
      </c>
      <c r="BH85" s="12" t="str">
        <f t="shared" si="85"/>
        <v/>
      </c>
      <c r="BI85" s="12" t="str">
        <f t="shared" si="86"/>
        <v/>
      </c>
      <c r="BJ85" s="12" t="str">
        <f t="shared" si="87"/>
        <v/>
      </c>
      <c r="BK85" s="12" t="str">
        <f t="shared" si="88"/>
        <v/>
      </c>
      <c r="BL85" s="12" t="str">
        <f t="shared" si="89"/>
        <v/>
      </c>
      <c r="BM85" s="12" t="str">
        <f t="shared" si="90"/>
        <v/>
      </c>
      <c r="BN85" s="12" t="str">
        <f t="shared" si="91"/>
        <v/>
      </c>
      <c r="BO85" s="46" t="str">
        <f t="shared" si="70"/>
        <v>N/A</v>
      </c>
      <c r="BP85" s="46" t="str">
        <f t="shared" si="71"/>
        <v>N/A</v>
      </c>
      <c r="BQ85" s="43" t="str">
        <f t="shared" si="93"/>
        <v>NULL</v>
      </c>
      <c r="BR85" s="44" t="s">
        <v>481</v>
      </c>
      <c r="BS85" s="47" t="str">
        <f t="shared" si="94"/>
        <v/>
      </c>
      <c r="BT85" s="47" t="str">
        <f t="shared" si="95"/>
        <v/>
      </c>
      <c r="BU85" s="47" t="str">
        <f t="shared" si="96"/>
        <v/>
      </c>
      <c r="BV85" s="47" t="str">
        <f t="shared" si="97"/>
        <v/>
      </c>
      <c r="BW85" s="47" t="str">
        <f t="shared" si="98"/>
        <v/>
      </c>
      <c r="BX85" s="47" t="str">
        <f t="shared" si="99"/>
        <v/>
      </c>
      <c r="BY85" s="47" t="str">
        <f t="shared" si="100"/>
        <v/>
      </c>
      <c r="BZ85" s="47" t="str">
        <f t="shared" si="101"/>
        <v/>
      </c>
      <c r="CA85" s="47" t="str">
        <f t="shared" si="102"/>
        <v/>
      </c>
      <c r="CB85" s="47" t="str">
        <f t="shared" si="103"/>
        <v/>
      </c>
      <c r="CC85" s="47" t="str">
        <f t="shared" si="104"/>
        <v/>
      </c>
      <c r="CD85" s="47" t="str">
        <f t="shared" si="105"/>
        <v/>
      </c>
      <c r="CE85" s="47" t="str">
        <f t="shared" si="106"/>
        <v/>
      </c>
      <c r="CF85" s="47" t="str">
        <f t="shared" si="107"/>
        <v/>
      </c>
      <c r="CG85" s="47" t="str">
        <f t="shared" si="108"/>
        <v/>
      </c>
      <c r="CH85" s="47" t="str">
        <f t="shared" si="109"/>
        <v/>
      </c>
      <c r="CI85" s="47" t="str">
        <f t="shared" si="110"/>
        <v/>
      </c>
      <c r="CJ85" s="47" t="str">
        <f t="shared" si="111"/>
        <v/>
      </c>
      <c r="CK85" s="47" t="str">
        <f t="shared" si="112"/>
        <v/>
      </c>
      <c r="CL85" s="47" t="str">
        <f t="shared" si="113"/>
        <v/>
      </c>
    </row>
    <row r="86" spans="1:90" ht="12.75">
      <c r="A86" s="11" t="str">
        <f>'Gene Table'!C85</f>
        <v>NULL</v>
      </c>
      <c r="B86" s="11" t="s">
        <v>294</v>
      </c>
      <c r="C86" s="12" t="str">
        <f>IF('Test Sample Data'!C85="","",IF(SUM('Test Sample Data'!C$3:C$98)&gt;10,IF(AND(ISNUMBER('Test Sample Data'!C85),'Test Sample Data'!C85&lt;35,'Test Sample Data'!C85&gt;0),'Test Sample Data'!C85,35),""))</f>
        <v/>
      </c>
      <c r="D86" s="12" t="str">
        <f>IF('Test Sample Data'!D85="","",IF(SUM('Test Sample Data'!D$3:D$98)&gt;10,IF(AND(ISNUMBER('Test Sample Data'!D85),'Test Sample Data'!D85&lt;35,'Test Sample Data'!D85&gt;0),'Test Sample Data'!D85,35),""))</f>
        <v/>
      </c>
      <c r="E86" s="12" t="str">
        <f>IF('Test Sample Data'!E85="","",IF(SUM('Test Sample Data'!E$3:E$98)&gt;10,IF(AND(ISNUMBER('Test Sample Data'!E85),'Test Sample Data'!E85&lt;35,'Test Sample Data'!E85&gt;0),'Test Sample Data'!E85,35),""))</f>
        <v/>
      </c>
      <c r="F86" s="12" t="str">
        <f>IF('Test Sample Data'!F85="","",IF(SUM('Test Sample Data'!F$3:F$98)&gt;10,IF(AND(ISNUMBER('Test Sample Data'!F85),'Test Sample Data'!F85&lt;35,'Test Sample Data'!F85&gt;0),'Test Sample Data'!F85,35),""))</f>
        <v/>
      </c>
      <c r="G86" s="12" t="str">
        <f>IF('Test Sample Data'!G85="","",IF(SUM('Test Sample Data'!G$3:G$98)&gt;10,IF(AND(ISNUMBER('Test Sample Data'!G85),'Test Sample Data'!G85&lt;35,'Test Sample Data'!G85&gt;0),'Test Sample Data'!G85,35),""))</f>
        <v/>
      </c>
      <c r="H86" s="12" t="str">
        <f>IF('Test Sample Data'!H85="","",IF(SUM('Test Sample Data'!H$3:H$98)&gt;10,IF(AND(ISNUMBER('Test Sample Data'!H85),'Test Sample Data'!H85&lt;35,'Test Sample Data'!H85&gt;0),'Test Sample Data'!H85,35),""))</f>
        <v/>
      </c>
      <c r="I86" s="12" t="str">
        <f>IF('Test Sample Data'!I85="","",IF(SUM('Test Sample Data'!I$3:I$98)&gt;10,IF(AND(ISNUMBER('Test Sample Data'!I85),'Test Sample Data'!I85&lt;35,'Test Sample Data'!I85&gt;0),'Test Sample Data'!I85,35),""))</f>
        <v/>
      </c>
      <c r="J86" s="12" t="str">
        <f>IF('Test Sample Data'!J85="","",IF(SUM('Test Sample Data'!J$3:J$98)&gt;10,IF(AND(ISNUMBER('Test Sample Data'!J85),'Test Sample Data'!J85&lt;35,'Test Sample Data'!J85&gt;0),'Test Sample Data'!J85,35),""))</f>
        <v/>
      </c>
      <c r="K86" s="12" t="str">
        <f>IF('Test Sample Data'!K85="","",IF(SUM('Test Sample Data'!K$3:K$98)&gt;10,IF(AND(ISNUMBER('Test Sample Data'!K85),'Test Sample Data'!K85&lt;35,'Test Sample Data'!K85&gt;0),'Test Sample Data'!K85,35),""))</f>
        <v/>
      </c>
      <c r="L86" s="12" t="str">
        <f>IF('Test Sample Data'!L85="","",IF(SUM('Test Sample Data'!L$3:L$98)&gt;10,IF(AND(ISNUMBER('Test Sample Data'!L85),'Test Sample Data'!L85&lt;35,'Test Sample Data'!L85&gt;0),'Test Sample Data'!L85,35),""))</f>
        <v/>
      </c>
      <c r="M86" s="12" t="str">
        <f>'Gene Table'!C85</f>
        <v>NULL</v>
      </c>
      <c r="N86" s="12" t="s">
        <v>294</v>
      </c>
      <c r="O86" s="12" t="str">
        <f>IF('Control Sample Data'!C85="","",IF(SUM('Control Sample Data'!C$3:C$98)&gt;10,IF(AND(ISNUMBER('Control Sample Data'!C85),'Control Sample Data'!C85&lt;35,'Control Sample Data'!C85&gt;0),'Control Sample Data'!C85,35),""))</f>
        <v/>
      </c>
      <c r="P86" s="12" t="str">
        <f>IF('Control Sample Data'!D85="","",IF(SUM('Control Sample Data'!D$3:D$98)&gt;10,IF(AND(ISNUMBER('Control Sample Data'!D85),'Control Sample Data'!D85&lt;35,'Control Sample Data'!D85&gt;0),'Control Sample Data'!D85,35),""))</f>
        <v/>
      </c>
      <c r="Q86" s="12" t="str">
        <f>IF('Control Sample Data'!E85="","",IF(SUM('Control Sample Data'!E$3:E$98)&gt;10,IF(AND(ISNUMBER('Control Sample Data'!E85),'Control Sample Data'!E85&lt;35,'Control Sample Data'!E85&gt;0),'Control Sample Data'!E85,35),""))</f>
        <v/>
      </c>
      <c r="R86" s="12" t="str">
        <f>IF('Control Sample Data'!F85="","",IF(SUM('Control Sample Data'!F$3:F$98)&gt;10,IF(AND(ISNUMBER('Control Sample Data'!F85),'Control Sample Data'!F85&lt;35,'Control Sample Data'!F85&gt;0),'Control Sample Data'!F85,35),""))</f>
        <v/>
      </c>
      <c r="S86" s="12" t="str">
        <f>IF('Control Sample Data'!G85="","",IF(SUM('Control Sample Data'!G$3:G$98)&gt;10,IF(AND(ISNUMBER('Control Sample Data'!G85),'Control Sample Data'!G85&lt;35,'Control Sample Data'!G85&gt;0),'Control Sample Data'!G85,35),""))</f>
        <v/>
      </c>
      <c r="T86" s="12" t="str">
        <f>IF('Control Sample Data'!H85="","",IF(SUM('Control Sample Data'!H$3:H$98)&gt;10,IF(AND(ISNUMBER('Control Sample Data'!H85),'Control Sample Data'!H85&lt;35,'Control Sample Data'!H85&gt;0),'Control Sample Data'!H85,35),""))</f>
        <v/>
      </c>
      <c r="U86" s="12" t="str">
        <f>IF('Control Sample Data'!I85="","",IF(SUM('Control Sample Data'!I$3:I$98)&gt;10,IF(AND(ISNUMBER('Control Sample Data'!I85),'Control Sample Data'!I85&lt;35,'Control Sample Data'!I85&gt;0),'Control Sample Data'!I85,35),""))</f>
        <v/>
      </c>
      <c r="V86" s="12" t="str">
        <f>IF('Control Sample Data'!J85="","",IF(SUM('Control Sample Data'!J$3:J$98)&gt;10,IF(AND(ISNUMBER('Control Sample Data'!J85),'Control Sample Data'!J85&lt;35,'Control Sample Data'!J85&gt;0),'Control Sample Data'!J85,35),""))</f>
        <v/>
      </c>
      <c r="W86" s="12" t="str">
        <f>IF('Control Sample Data'!K85="","",IF(SUM('Control Sample Data'!K$3:K$98)&gt;10,IF(AND(ISNUMBER('Control Sample Data'!K85),'Control Sample Data'!K85&lt;35,'Control Sample Data'!K85&gt;0),'Control Sample Data'!K85,35),""))</f>
        <v/>
      </c>
      <c r="X86" s="12" t="str">
        <f>IF('Control Sample Data'!L85="","",IF(SUM('Control Sample Data'!L$3:L$98)&gt;10,IF(AND(ISNUMBER('Control Sample Data'!L85),'Control Sample Data'!L85&lt;35,'Control Sample Data'!L85&gt;0),'Control Sample Data'!L85,35),""))</f>
        <v/>
      </c>
      <c r="AS86" s="11" t="str">
        <f t="shared" si="92"/>
        <v>NULL</v>
      </c>
      <c r="AT86" s="44" t="s">
        <v>294</v>
      </c>
      <c r="AU86" s="12" t="str">
        <f t="shared" si="72"/>
        <v/>
      </c>
      <c r="AV86" s="12" t="str">
        <f t="shared" si="73"/>
        <v/>
      </c>
      <c r="AW86" s="12" t="str">
        <f t="shared" si="74"/>
        <v/>
      </c>
      <c r="AX86" s="12" t="str">
        <f t="shared" si="75"/>
        <v/>
      </c>
      <c r="AY86" s="12" t="str">
        <f t="shared" si="76"/>
        <v/>
      </c>
      <c r="AZ86" s="12" t="str">
        <f t="shared" si="77"/>
        <v/>
      </c>
      <c r="BA86" s="12" t="str">
        <f t="shared" si="78"/>
        <v/>
      </c>
      <c r="BB86" s="12" t="str">
        <f t="shared" si="79"/>
        <v/>
      </c>
      <c r="BC86" s="12" t="str">
        <f t="shared" si="80"/>
        <v/>
      </c>
      <c r="BD86" s="12" t="str">
        <f t="shared" si="81"/>
        <v/>
      </c>
      <c r="BE86" s="12" t="str">
        <f t="shared" si="82"/>
        <v/>
      </c>
      <c r="BF86" s="12" t="str">
        <f t="shared" si="83"/>
        <v/>
      </c>
      <c r="BG86" s="12" t="str">
        <f t="shared" si="84"/>
        <v/>
      </c>
      <c r="BH86" s="12" t="str">
        <f t="shared" si="85"/>
        <v/>
      </c>
      <c r="BI86" s="12" t="str">
        <f t="shared" si="86"/>
        <v/>
      </c>
      <c r="BJ86" s="12" t="str">
        <f t="shared" si="87"/>
        <v/>
      </c>
      <c r="BK86" s="12" t="str">
        <f t="shared" si="88"/>
        <v/>
      </c>
      <c r="BL86" s="12" t="str">
        <f t="shared" si="89"/>
        <v/>
      </c>
      <c r="BM86" s="12" t="str">
        <f t="shared" si="90"/>
        <v/>
      </c>
      <c r="BN86" s="12" t="str">
        <f t="shared" si="91"/>
        <v/>
      </c>
      <c r="BO86" s="46" t="str">
        <f t="shared" si="70"/>
        <v>N/A</v>
      </c>
      <c r="BP86" s="46" t="str">
        <f t="shared" si="71"/>
        <v>N/A</v>
      </c>
      <c r="BQ86" s="43" t="str">
        <f t="shared" si="93"/>
        <v>NULL</v>
      </c>
      <c r="BR86" s="44" t="s">
        <v>482</v>
      </c>
      <c r="BS86" s="47" t="str">
        <f t="shared" si="94"/>
        <v/>
      </c>
      <c r="BT86" s="47" t="str">
        <f t="shared" si="95"/>
        <v/>
      </c>
      <c r="BU86" s="47" t="str">
        <f t="shared" si="96"/>
        <v/>
      </c>
      <c r="BV86" s="47" t="str">
        <f t="shared" si="97"/>
        <v/>
      </c>
      <c r="BW86" s="47" t="str">
        <f t="shared" si="98"/>
        <v/>
      </c>
      <c r="BX86" s="47" t="str">
        <f t="shared" si="99"/>
        <v/>
      </c>
      <c r="BY86" s="47" t="str">
        <f t="shared" si="100"/>
        <v/>
      </c>
      <c r="BZ86" s="47" t="str">
        <f t="shared" si="101"/>
        <v/>
      </c>
      <c r="CA86" s="47" t="str">
        <f t="shared" si="102"/>
        <v/>
      </c>
      <c r="CB86" s="47" t="str">
        <f t="shared" si="103"/>
        <v/>
      </c>
      <c r="CC86" s="47" t="str">
        <f t="shared" si="104"/>
        <v/>
      </c>
      <c r="CD86" s="47" t="str">
        <f t="shared" si="105"/>
        <v/>
      </c>
      <c r="CE86" s="47" t="str">
        <f t="shared" si="106"/>
        <v/>
      </c>
      <c r="CF86" s="47" t="str">
        <f t="shared" si="107"/>
        <v/>
      </c>
      <c r="CG86" s="47" t="str">
        <f t="shared" si="108"/>
        <v/>
      </c>
      <c r="CH86" s="47" t="str">
        <f t="shared" si="109"/>
        <v/>
      </c>
      <c r="CI86" s="47" t="str">
        <f t="shared" si="110"/>
        <v/>
      </c>
      <c r="CJ86" s="47" t="str">
        <f t="shared" si="111"/>
        <v/>
      </c>
      <c r="CK86" s="47" t="str">
        <f t="shared" si="112"/>
        <v/>
      </c>
      <c r="CL86" s="47" t="str">
        <f t="shared" si="113"/>
        <v/>
      </c>
    </row>
    <row r="87" spans="1:90" ht="12.75">
      <c r="A87" s="11" t="str">
        <f>'Gene Table'!C86</f>
        <v>NULL</v>
      </c>
      <c r="B87" s="11" t="s">
        <v>295</v>
      </c>
      <c r="C87" s="12" t="str">
        <f>IF('Test Sample Data'!C86="","",IF(SUM('Test Sample Data'!C$3:C$98)&gt;10,IF(AND(ISNUMBER('Test Sample Data'!C86),'Test Sample Data'!C86&lt;35,'Test Sample Data'!C86&gt;0),'Test Sample Data'!C86,35),""))</f>
        <v/>
      </c>
      <c r="D87" s="12" t="str">
        <f>IF('Test Sample Data'!D86="","",IF(SUM('Test Sample Data'!D$3:D$98)&gt;10,IF(AND(ISNUMBER('Test Sample Data'!D86),'Test Sample Data'!D86&lt;35,'Test Sample Data'!D86&gt;0),'Test Sample Data'!D86,35),""))</f>
        <v/>
      </c>
      <c r="E87" s="12" t="str">
        <f>IF('Test Sample Data'!E86="","",IF(SUM('Test Sample Data'!E$3:E$98)&gt;10,IF(AND(ISNUMBER('Test Sample Data'!E86),'Test Sample Data'!E86&lt;35,'Test Sample Data'!E86&gt;0),'Test Sample Data'!E86,35),""))</f>
        <v/>
      </c>
      <c r="F87" s="12" t="str">
        <f>IF('Test Sample Data'!F86="","",IF(SUM('Test Sample Data'!F$3:F$98)&gt;10,IF(AND(ISNUMBER('Test Sample Data'!F86),'Test Sample Data'!F86&lt;35,'Test Sample Data'!F86&gt;0),'Test Sample Data'!F86,35),""))</f>
        <v/>
      </c>
      <c r="G87" s="12" t="str">
        <f>IF('Test Sample Data'!G86="","",IF(SUM('Test Sample Data'!G$3:G$98)&gt;10,IF(AND(ISNUMBER('Test Sample Data'!G86),'Test Sample Data'!G86&lt;35,'Test Sample Data'!G86&gt;0),'Test Sample Data'!G86,35),""))</f>
        <v/>
      </c>
      <c r="H87" s="12" t="str">
        <f>IF('Test Sample Data'!H86="","",IF(SUM('Test Sample Data'!H$3:H$98)&gt;10,IF(AND(ISNUMBER('Test Sample Data'!H86),'Test Sample Data'!H86&lt;35,'Test Sample Data'!H86&gt;0),'Test Sample Data'!H86,35),""))</f>
        <v/>
      </c>
      <c r="I87" s="12" t="str">
        <f>IF('Test Sample Data'!I86="","",IF(SUM('Test Sample Data'!I$3:I$98)&gt;10,IF(AND(ISNUMBER('Test Sample Data'!I86),'Test Sample Data'!I86&lt;35,'Test Sample Data'!I86&gt;0),'Test Sample Data'!I86,35),""))</f>
        <v/>
      </c>
      <c r="J87" s="12" t="str">
        <f>IF('Test Sample Data'!J86="","",IF(SUM('Test Sample Data'!J$3:J$98)&gt;10,IF(AND(ISNUMBER('Test Sample Data'!J86),'Test Sample Data'!J86&lt;35,'Test Sample Data'!J86&gt;0),'Test Sample Data'!J86,35),""))</f>
        <v/>
      </c>
      <c r="K87" s="12" t="str">
        <f>IF('Test Sample Data'!K86="","",IF(SUM('Test Sample Data'!K$3:K$98)&gt;10,IF(AND(ISNUMBER('Test Sample Data'!K86),'Test Sample Data'!K86&lt;35,'Test Sample Data'!K86&gt;0),'Test Sample Data'!K86,35),""))</f>
        <v/>
      </c>
      <c r="L87" s="12" t="str">
        <f>IF('Test Sample Data'!L86="","",IF(SUM('Test Sample Data'!L$3:L$98)&gt;10,IF(AND(ISNUMBER('Test Sample Data'!L86),'Test Sample Data'!L86&lt;35,'Test Sample Data'!L86&gt;0),'Test Sample Data'!L86,35),""))</f>
        <v/>
      </c>
      <c r="M87" s="12" t="str">
        <f>'Gene Table'!C86</f>
        <v>NULL</v>
      </c>
      <c r="N87" s="12" t="s">
        <v>295</v>
      </c>
      <c r="O87" s="12" t="str">
        <f>IF('Control Sample Data'!C86="","",IF(SUM('Control Sample Data'!C$3:C$98)&gt;10,IF(AND(ISNUMBER('Control Sample Data'!C86),'Control Sample Data'!C86&lt;35,'Control Sample Data'!C86&gt;0),'Control Sample Data'!C86,35),""))</f>
        <v/>
      </c>
      <c r="P87" s="12" t="str">
        <f>IF('Control Sample Data'!D86="","",IF(SUM('Control Sample Data'!D$3:D$98)&gt;10,IF(AND(ISNUMBER('Control Sample Data'!D86),'Control Sample Data'!D86&lt;35,'Control Sample Data'!D86&gt;0),'Control Sample Data'!D86,35),""))</f>
        <v/>
      </c>
      <c r="Q87" s="12" t="str">
        <f>IF('Control Sample Data'!E86="","",IF(SUM('Control Sample Data'!E$3:E$98)&gt;10,IF(AND(ISNUMBER('Control Sample Data'!E86),'Control Sample Data'!E86&lt;35,'Control Sample Data'!E86&gt;0),'Control Sample Data'!E86,35),""))</f>
        <v/>
      </c>
      <c r="R87" s="12" t="str">
        <f>IF('Control Sample Data'!F86="","",IF(SUM('Control Sample Data'!F$3:F$98)&gt;10,IF(AND(ISNUMBER('Control Sample Data'!F86),'Control Sample Data'!F86&lt;35,'Control Sample Data'!F86&gt;0),'Control Sample Data'!F86,35),""))</f>
        <v/>
      </c>
      <c r="S87" s="12" t="str">
        <f>IF('Control Sample Data'!G86="","",IF(SUM('Control Sample Data'!G$3:G$98)&gt;10,IF(AND(ISNUMBER('Control Sample Data'!G86),'Control Sample Data'!G86&lt;35,'Control Sample Data'!G86&gt;0),'Control Sample Data'!G86,35),""))</f>
        <v/>
      </c>
      <c r="T87" s="12" t="str">
        <f>IF('Control Sample Data'!H86="","",IF(SUM('Control Sample Data'!H$3:H$98)&gt;10,IF(AND(ISNUMBER('Control Sample Data'!H86),'Control Sample Data'!H86&lt;35,'Control Sample Data'!H86&gt;0),'Control Sample Data'!H86,35),""))</f>
        <v/>
      </c>
      <c r="U87" s="12" t="str">
        <f>IF('Control Sample Data'!I86="","",IF(SUM('Control Sample Data'!I$3:I$98)&gt;10,IF(AND(ISNUMBER('Control Sample Data'!I86),'Control Sample Data'!I86&lt;35,'Control Sample Data'!I86&gt;0),'Control Sample Data'!I86,35),""))</f>
        <v/>
      </c>
      <c r="V87" s="12" t="str">
        <f>IF('Control Sample Data'!J86="","",IF(SUM('Control Sample Data'!J$3:J$98)&gt;10,IF(AND(ISNUMBER('Control Sample Data'!J86),'Control Sample Data'!J86&lt;35,'Control Sample Data'!J86&gt;0),'Control Sample Data'!J86,35),""))</f>
        <v/>
      </c>
      <c r="W87" s="12" t="str">
        <f>IF('Control Sample Data'!K86="","",IF(SUM('Control Sample Data'!K$3:K$98)&gt;10,IF(AND(ISNUMBER('Control Sample Data'!K86),'Control Sample Data'!K86&lt;35,'Control Sample Data'!K86&gt;0),'Control Sample Data'!K86,35),""))</f>
        <v/>
      </c>
      <c r="X87" s="12" t="str">
        <f>IF('Control Sample Data'!L86="","",IF(SUM('Control Sample Data'!L$3:L$98)&gt;10,IF(AND(ISNUMBER('Control Sample Data'!L86),'Control Sample Data'!L86&lt;35,'Control Sample Data'!L86&gt;0),'Control Sample Data'!L86,35),""))</f>
        <v/>
      </c>
      <c r="AS87" s="11" t="str">
        <f t="shared" si="92"/>
        <v>NULL</v>
      </c>
      <c r="AT87" s="44" t="s">
        <v>295</v>
      </c>
      <c r="AU87" s="12" t="str">
        <f t="shared" si="72"/>
        <v/>
      </c>
      <c r="AV87" s="12" t="str">
        <f t="shared" si="73"/>
        <v/>
      </c>
      <c r="AW87" s="12" t="str">
        <f t="shared" si="74"/>
        <v/>
      </c>
      <c r="AX87" s="12" t="str">
        <f t="shared" si="75"/>
        <v/>
      </c>
      <c r="AY87" s="12" t="str">
        <f t="shared" si="76"/>
        <v/>
      </c>
      <c r="AZ87" s="12" t="str">
        <f t="shared" si="77"/>
        <v/>
      </c>
      <c r="BA87" s="12" t="str">
        <f t="shared" si="78"/>
        <v/>
      </c>
      <c r="BB87" s="12" t="str">
        <f t="shared" si="79"/>
        <v/>
      </c>
      <c r="BC87" s="12" t="str">
        <f t="shared" si="80"/>
        <v/>
      </c>
      <c r="BD87" s="12" t="str">
        <f t="shared" si="81"/>
        <v/>
      </c>
      <c r="BE87" s="12" t="str">
        <f t="shared" si="82"/>
        <v/>
      </c>
      <c r="BF87" s="12" t="str">
        <f t="shared" si="83"/>
        <v/>
      </c>
      <c r="BG87" s="12" t="str">
        <f t="shared" si="84"/>
        <v/>
      </c>
      <c r="BH87" s="12" t="str">
        <f t="shared" si="85"/>
        <v/>
      </c>
      <c r="BI87" s="12" t="str">
        <f t="shared" si="86"/>
        <v/>
      </c>
      <c r="BJ87" s="12" t="str">
        <f t="shared" si="87"/>
        <v/>
      </c>
      <c r="BK87" s="12" t="str">
        <f t="shared" si="88"/>
        <v/>
      </c>
      <c r="BL87" s="12" t="str">
        <f t="shared" si="89"/>
        <v/>
      </c>
      <c r="BM87" s="12" t="str">
        <f t="shared" si="90"/>
        <v/>
      </c>
      <c r="BN87" s="12" t="str">
        <f t="shared" si="91"/>
        <v/>
      </c>
      <c r="BO87" s="46" t="str">
        <f t="shared" si="70"/>
        <v>N/A</v>
      </c>
      <c r="BP87" s="46" t="str">
        <f t="shared" si="71"/>
        <v>N/A</v>
      </c>
      <c r="BQ87" s="43" t="str">
        <f t="shared" si="93"/>
        <v>NULL</v>
      </c>
      <c r="BR87" s="44" t="s">
        <v>483</v>
      </c>
      <c r="BS87" s="47" t="str">
        <f t="shared" si="94"/>
        <v/>
      </c>
      <c r="BT87" s="47" t="str">
        <f t="shared" si="95"/>
        <v/>
      </c>
      <c r="BU87" s="47" t="str">
        <f t="shared" si="96"/>
        <v/>
      </c>
      <c r="BV87" s="47" t="str">
        <f t="shared" si="97"/>
        <v/>
      </c>
      <c r="BW87" s="47" t="str">
        <f t="shared" si="98"/>
        <v/>
      </c>
      <c r="BX87" s="47" t="str">
        <f t="shared" si="99"/>
        <v/>
      </c>
      <c r="BY87" s="47" t="str">
        <f t="shared" si="100"/>
        <v/>
      </c>
      <c r="BZ87" s="47" t="str">
        <f t="shared" si="101"/>
        <v/>
      </c>
      <c r="CA87" s="47" t="str">
        <f t="shared" si="102"/>
        <v/>
      </c>
      <c r="CB87" s="47" t="str">
        <f t="shared" si="103"/>
        <v/>
      </c>
      <c r="CC87" s="47" t="str">
        <f t="shared" si="104"/>
        <v/>
      </c>
      <c r="CD87" s="47" t="str">
        <f t="shared" si="105"/>
        <v/>
      </c>
      <c r="CE87" s="47" t="str">
        <f t="shared" si="106"/>
        <v/>
      </c>
      <c r="CF87" s="47" t="str">
        <f t="shared" si="107"/>
        <v/>
      </c>
      <c r="CG87" s="47" t="str">
        <f t="shared" si="108"/>
        <v/>
      </c>
      <c r="CH87" s="47" t="str">
        <f t="shared" si="109"/>
        <v/>
      </c>
      <c r="CI87" s="47" t="str">
        <f t="shared" si="110"/>
        <v/>
      </c>
      <c r="CJ87" s="47" t="str">
        <f t="shared" si="111"/>
        <v/>
      </c>
      <c r="CK87" s="47" t="str">
        <f t="shared" si="112"/>
        <v/>
      </c>
      <c r="CL87" s="47" t="str">
        <f t="shared" si="113"/>
        <v/>
      </c>
    </row>
    <row r="88" spans="1:90" ht="12.75">
      <c r="A88" s="11" t="str">
        <f>'Gene Table'!C87</f>
        <v>HGDC</v>
      </c>
      <c r="B88" s="11" t="s">
        <v>296</v>
      </c>
      <c r="C88" s="12" t="str">
        <f>IF('Test Sample Data'!C87="","",IF(SUM('Test Sample Data'!C$3:C$98)&gt;10,IF(AND(ISNUMBER('Test Sample Data'!C87),'Test Sample Data'!C87&lt;35,'Test Sample Data'!C87&gt;0),'Test Sample Data'!C87,35),""))</f>
        <v/>
      </c>
      <c r="D88" s="12" t="str">
        <f>IF('Test Sample Data'!D87="","",IF(SUM('Test Sample Data'!D$3:D$98)&gt;10,IF(AND(ISNUMBER('Test Sample Data'!D87),'Test Sample Data'!D87&lt;35,'Test Sample Data'!D87&gt;0),'Test Sample Data'!D87,35),""))</f>
        <v/>
      </c>
      <c r="E88" s="12" t="str">
        <f>IF('Test Sample Data'!E87="","",IF(SUM('Test Sample Data'!E$3:E$98)&gt;10,IF(AND(ISNUMBER('Test Sample Data'!E87),'Test Sample Data'!E87&lt;35,'Test Sample Data'!E87&gt;0),'Test Sample Data'!E87,35),""))</f>
        <v/>
      </c>
      <c r="F88" s="12" t="str">
        <f>IF('Test Sample Data'!F87="","",IF(SUM('Test Sample Data'!F$3:F$98)&gt;10,IF(AND(ISNUMBER('Test Sample Data'!F87),'Test Sample Data'!F87&lt;35,'Test Sample Data'!F87&gt;0),'Test Sample Data'!F87,35),""))</f>
        <v/>
      </c>
      <c r="G88" s="12" t="str">
        <f>IF('Test Sample Data'!G87="","",IF(SUM('Test Sample Data'!G$3:G$98)&gt;10,IF(AND(ISNUMBER('Test Sample Data'!G87),'Test Sample Data'!G87&lt;35,'Test Sample Data'!G87&gt;0),'Test Sample Data'!G87,35),""))</f>
        <v/>
      </c>
      <c r="H88" s="12" t="str">
        <f>IF('Test Sample Data'!H87="","",IF(SUM('Test Sample Data'!H$3:H$98)&gt;10,IF(AND(ISNUMBER('Test Sample Data'!H87),'Test Sample Data'!H87&lt;35,'Test Sample Data'!H87&gt;0),'Test Sample Data'!H87,35),""))</f>
        <v/>
      </c>
      <c r="I88" s="12" t="str">
        <f>IF('Test Sample Data'!I87="","",IF(SUM('Test Sample Data'!I$3:I$98)&gt;10,IF(AND(ISNUMBER('Test Sample Data'!I87),'Test Sample Data'!I87&lt;35,'Test Sample Data'!I87&gt;0),'Test Sample Data'!I87,35),""))</f>
        <v/>
      </c>
      <c r="J88" s="12" t="str">
        <f>IF('Test Sample Data'!J87="","",IF(SUM('Test Sample Data'!J$3:J$98)&gt;10,IF(AND(ISNUMBER('Test Sample Data'!J87),'Test Sample Data'!J87&lt;35,'Test Sample Data'!J87&gt;0),'Test Sample Data'!J87,35),""))</f>
        <v/>
      </c>
      <c r="K88" s="12" t="str">
        <f>IF('Test Sample Data'!K87="","",IF(SUM('Test Sample Data'!K$3:K$98)&gt;10,IF(AND(ISNUMBER('Test Sample Data'!K87),'Test Sample Data'!K87&lt;35,'Test Sample Data'!K87&gt;0),'Test Sample Data'!K87,35),""))</f>
        <v/>
      </c>
      <c r="L88" s="12" t="str">
        <f>IF('Test Sample Data'!L87="","",IF(SUM('Test Sample Data'!L$3:L$98)&gt;10,IF(AND(ISNUMBER('Test Sample Data'!L87),'Test Sample Data'!L87&lt;35,'Test Sample Data'!L87&gt;0),'Test Sample Data'!L87,35),""))</f>
        <v/>
      </c>
      <c r="M88" s="12" t="str">
        <f>'Gene Table'!C87</f>
        <v>HGDC</v>
      </c>
      <c r="N88" s="12" t="s">
        <v>296</v>
      </c>
      <c r="O88" s="12" t="str">
        <f>IF('Control Sample Data'!C87="","",IF(SUM('Control Sample Data'!C$3:C$98)&gt;10,IF(AND(ISNUMBER('Control Sample Data'!C87),'Control Sample Data'!C87&lt;35,'Control Sample Data'!C87&gt;0),'Control Sample Data'!C87,35),""))</f>
        <v/>
      </c>
      <c r="P88" s="12" t="str">
        <f>IF('Control Sample Data'!D87="","",IF(SUM('Control Sample Data'!D$3:D$98)&gt;10,IF(AND(ISNUMBER('Control Sample Data'!D87),'Control Sample Data'!D87&lt;35,'Control Sample Data'!D87&gt;0),'Control Sample Data'!D87,35),""))</f>
        <v/>
      </c>
      <c r="Q88" s="12" t="str">
        <f>IF('Control Sample Data'!E87="","",IF(SUM('Control Sample Data'!E$3:E$98)&gt;10,IF(AND(ISNUMBER('Control Sample Data'!E87),'Control Sample Data'!E87&lt;35,'Control Sample Data'!E87&gt;0),'Control Sample Data'!E87,35),""))</f>
        <v/>
      </c>
      <c r="R88" s="12" t="str">
        <f>IF('Control Sample Data'!F87="","",IF(SUM('Control Sample Data'!F$3:F$98)&gt;10,IF(AND(ISNUMBER('Control Sample Data'!F87),'Control Sample Data'!F87&lt;35,'Control Sample Data'!F87&gt;0),'Control Sample Data'!F87,35),""))</f>
        <v/>
      </c>
      <c r="S88" s="12" t="str">
        <f>IF('Control Sample Data'!G87="","",IF(SUM('Control Sample Data'!G$3:G$98)&gt;10,IF(AND(ISNUMBER('Control Sample Data'!G87),'Control Sample Data'!G87&lt;35,'Control Sample Data'!G87&gt;0),'Control Sample Data'!G87,35),""))</f>
        <v/>
      </c>
      <c r="T88" s="12" t="str">
        <f>IF('Control Sample Data'!H87="","",IF(SUM('Control Sample Data'!H$3:H$98)&gt;10,IF(AND(ISNUMBER('Control Sample Data'!H87),'Control Sample Data'!H87&lt;35,'Control Sample Data'!H87&gt;0),'Control Sample Data'!H87,35),""))</f>
        <v/>
      </c>
      <c r="U88" s="12" t="str">
        <f>IF('Control Sample Data'!I87="","",IF(SUM('Control Sample Data'!I$3:I$98)&gt;10,IF(AND(ISNUMBER('Control Sample Data'!I87),'Control Sample Data'!I87&lt;35,'Control Sample Data'!I87&gt;0),'Control Sample Data'!I87,35),""))</f>
        <v/>
      </c>
      <c r="V88" s="12" t="str">
        <f>IF('Control Sample Data'!J87="","",IF(SUM('Control Sample Data'!J$3:J$98)&gt;10,IF(AND(ISNUMBER('Control Sample Data'!J87),'Control Sample Data'!J87&lt;35,'Control Sample Data'!J87&gt;0),'Control Sample Data'!J87,35),""))</f>
        <v/>
      </c>
      <c r="W88" s="12" t="str">
        <f>IF('Control Sample Data'!K87="","",IF(SUM('Control Sample Data'!K$3:K$98)&gt;10,IF(AND(ISNUMBER('Control Sample Data'!K87),'Control Sample Data'!K87&lt;35,'Control Sample Data'!K87&gt;0),'Control Sample Data'!K87,35),""))</f>
        <v/>
      </c>
      <c r="X88" s="12" t="str">
        <f>IF('Control Sample Data'!L87="","",IF(SUM('Control Sample Data'!L$3:L$98)&gt;10,IF(AND(ISNUMBER('Control Sample Data'!L87),'Control Sample Data'!L87&lt;35,'Control Sample Data'!L87&gt;0),'Control Sample Data'!L87,35),""))</f>
        <v/>
      </c>
      <c r="AS88" s="11" t="str">
        <f t="shared" si="92"/>
        <v>HGDC</v>
      </c>
      <c r="AT88" s="44" t="s">
        <v>296</v>
      </c>
      <c r="AU88" s="12" t="str">
        <f>IF(C88="","",C88)</f>
        <v/>
      </c>
      <c r="AV88" s="12" t="str">
        <f aca="true" t="shared" si="114" ref="AV88:AW88">IF(D88="","",D88)</f>
        <v/>
      </c>
      <c r="AW88" s="12" t="str">
        <f t="shared" si="114"/>
        <v/>
      </c>
      <c r="AX88" s="12" t="str">
        <f t="shared" si="75"/>
        <v/>
      </c>
      <c r="AY88" s="12" t="str">
        <f t="shared" si="76"/>
        <v/>
      </c>
      <c r="AZ88" s="12" t="str">
        <f t="shared" si="77"/>
        <v/>
      </c>
      <c r="BA88" s="12" t="str">
        <f t="shared" si="78"/>
        <v/>
      </c>
      <c r="BB88" s="12" t="str">
        <f t="shared" si="79"/>
        <v/>
      </c>
      <c r="BC88" s="12" t="str">
        <f t="shared" si="80"/>
        <v/>
      </c>
      <c r="BD88" s="12" t="str">
        <f t="shared" si="81"/>
        <v/>
      </c>
      <c r="BE88" s="12" t="str">
        <f>IF(O88="","",O88)</f>
        <v/>
      </c>
      <c r="BF88" s="12" t="str">
        <f aca="true" t="shared" si="115" ref="BF88:BG88">IF(P88="","",P88)</f>
        <v/>
      </c>
      <c r="BG88" s="12" t="str">
        <f t="shared" si="115"/>
        <v/>
      </c>
      <c r="BH88" s="12" t="str">
        <f t="shared" si="85"/>
        <v/>
      </c>
      <c r="BI88" s="12" t="str">
        <f t="shared" si="86"/>
        <v/>
      </c>
      <c r="BJ88" s="12" t="str">
        <f t="shared" si="87"/>
        <v/>
      </c>
      <c r="BK88" s="12" t="str">
        <f t="shared" si="88"/>
        <v/>
      </c>
      <c r="BL88" s="12" t="str">
        <f t="shared" si="89"/>
        <v/>
      </c>
      <c r="BM88" s="12" t="str">
        <f t="shared" si="90"/>
        <v/>
      </c>
      <c r="BN88" s="12" t="str">
        <f t="shared" si="91"/>
        <v/>
      </c>
      <c r="BO88" s="46" t="str">
        <f aca="true" t="shared" si="116" ref="BO88:BO99">IF(ISERROR(AVERAGE(AU88:BD88)),"N/A",AVERAGE(AU88:BD88))</f>
        <v>N/A</v>
      </c>
      <c r="BP88" s="46" t="str">
        <f aca="true" t="shared" si="117" ref="BP88:BP99">IF(ISERROR(AVERAGE(BE88:BN88)),"N/A",AVERAGE(BE88:BN88))</f>
        <v>N/A</v>
      </c>
      <c r="BQ88" s="43" t="str">
        <f t="shared" si="93"/>
        <v>HGDC</v>
      </c>
      <c r="BR88" s="44" t="s">
        <v>484</v>
      </c>
      <c r="BS88" s="47" t="str">
        <f>IF(AU88="","",AU88)</f>
        <v/>
      </c>
      <c r="BT88" s="47" t="str">
        <f aca="true" t="shared" si="118" ref="BT88:BU88">IF(AV88="","",AV88)</f>
        <v/>
      </c>
      <c r="BU88" s="47" t="str">
        <f t="shared" si="118"/>
        <v/>
      </c>
      <c r="BV88" s="47" t="str">
        <f t="shared" si="97"/>
        <v/>
      </c>
      <c r="BW88" s="47" t="str">
        <f t="shared" si="98"/>
        <v/>
      </c>
      <c r="BX88" s="47" t="str">
        <f t="shared" si="99"/>
        <v/>
      </c>
      <c r="BY88" s="47" t="str">
        <f t="shared" si="100"/>
        <v/>
      </c>
      <c r="BZ88" s="47" t="str">
        <f t="shared" si="101"/>
        <v/>
      </c>
      <c r="CA88" s="47" t="str">
        <f t="shared" si="102"/>
        <v/>
      </c>
      <c r="CB88" s="47" t="str">
        <f t="shared" si="103"/>
        <v/>
      </c>
      <c r="CC88" s="47" t="str">
        <f>IF(BE88="","",BE88)</f>
        <v/>
      </c>
      <c r="CD88" s="47" t="str">
        <f aca="true" t="shared" si="119" ref="CD88:CE88">IF(BF88="","",BF88)</f>
        <v/>
      </c>
      <c r="CE88" s="47" t="str">
        <f t="shared" si="119"/>
        <v/>
      </c>
      <c r="CF88" s="47" t="str">
        <f t="shared" si="107"/>
        <v/>
      </c>
      <c r="CG88" s="47" t="str">
        <f t="shared" si="108"/>
        <v/>
      </c>
      <c r="CH88" s="47" t="str">
        <f t="shared" si="109"/>
        <v/>
      </c>
      <c r="CI88" s="47" t="str">
        <f t="shared" si="110"/>
        <v/>
      </c>
      <c r="CJ88" s="47" t="str">
        <f t="shared" si="111"/>
        <v/>
      </c>
      <c r="CK88" s="47" t="str">
        <f t="shared" si="112"/>
        <v/>
      </c>
      <c r="CL88" s="47" t="str">
        <f t="shared" si="113"/>
        <v/>
      </c>
    </row>
    <row r="89" spans="1:90" ht="12.75">
      <c r="A89" s="11" t="str">
        <f>'Gene Table'!C88</f>
        <v>HGDC</v>
      </c>
      <c r="B89" s="11" t="s">
        <v>298</v>
      </c>
      <c r="C89" s="12" t="str">
        <f>IF('Test Sample Data'!C88="","",IF(SUM('Test Sample Data'!C$3:C$98)&gt;10,IF(AND(ISNUMBER('Test Sample Data'!C88),'Test Sample Data'!C88&lt;35,'Test Sample Data'!C88&gt;0),'Test Sample Data'!C88,35),""))</f>
        <v/>
      </c>
      <c r="D89" s="12" t="str">
        <f>IF('Test Sample Data'!D88="","",IF(SUM('Test Sample Data'!D$3:D$98)&gt;10,IF(AND(ISNUMBER('Test Sample Data'!D88),'Test Sample Data'!D88&lt;35,'Test Sample Data'!D88&gt;0),'Test Sample Data'!D88,35),""))</f>
        <v/>
      </c>
      <c r="E89" s="12" t="str">
        <f>IF('Test Sample Data'!E88="","",IF(SUM('Test Sample Data'!E$3:E$98)&gt;10,IF(AND(ISNUMBER('Test Sample Data'!E88),'Test Sample Data'!E88&lt;35,'Test Sample Data'!E88&gt;0),'Test Sample Data'!E88,35),""))</f>
        <v/>
      </c>
      <c r="F89" s="12" t="str">
        <f>IF('Test Sample Data'!F88="","",IF(SUM('Test Sample Data'!F$3:F$98)&gt;10,IF(AND(ISNUMBER('Test Sample Data'!F88),'Test Sample Data'!F88&lt;35,'Test Sample Data'!F88&gt;0),'Test Sample Data'!F88,35),""))</f>
        <v/>
      </c>
      <c r="G89" s="12" t="str">
        <f>IF('Test Sample Data'!G88="","",IF(SUM('Test Sample Data'!G$3:G$98)&gt;10,IF(AND(ISNUMBER('Test Sample Data'!G88),'Test Sample Data'!G88&lt;35,'Test Sample Data'!G88&gt;0),'Test Sample Data'!G88,35),""))</f>
        <v/>
      </c>
      <c r="H89" s="12" t="str">
        <f>IF('Test Sample Data'!H88="","",IF(SUM('Test Sample Data'!H$3:H$98)&gt;10,IF(AND(ISNUMBER('Test Sample Data'!H88),'Test Sample Data'!H88&lt;35,'Test Sample Data'!H88&gt;0),'Test Sample Data'!H88,35),""))</f>
        <v/>
      </c>
      <c r="I89" s="12" t="str">
        <f>IF('Test Sample Data'!I88="","",IF(SUM('Test Sample Data'!I$3:I$98)&gt;10,IF(AND(ISNUMBER('Test Sample Data'!I88),'Test Sample Data'!I88&lt;35,'Test Sample Data'!I88&gt;0),'Test Sample Data'!I88,35),""))</f>
        <v/>
      </c>
      <c r="J89" s="12" t="str">
        <f>IF('Test Sample Data'!J88="","",IF(SUM('Test Sample Data'!J$3:J$98)&gt;10,IF(AND(ISNUMBER('Test Sample Data'!J88),'Test Sample Data'!J88&lt;35,'Test Sample Data'!J88&gt;0),'Test Sample Data'!J88,35),""))</f>
        <v/>
      </c>
      <c r="K89" s="12" t="str">
        <f>IF('Test Sample Data'!K88="","",IF(SUM('Test Sample Data'!K$3:K$98)&gt;10,IF(AND(ISNUMBER('Test Sample Data'!K88),'Test Sample Data'!K88&lt;35,'Test Sample Data'!K88&gt;0),'Test Sample Data'!K88,35),""))</f>
        <v/>
      </c>
      <c r="L89" s="12" t="str">
        <f>IF('Test Sample Data'!L88="","",IF(SUM('Test Sample Data'!L$3:L$98)&gt;10,IF(AND(ISNUMBER('Test Sample Data'!L88),'Test Sample Data'!L88&lt;35,'Test Sample Data'!L88&gt;0),'Test Sample Data'!L88,35),""))</f>
        <v/>
      </c>
      <c r="M89" s="12" t="str">
        <f>'Gene Table'!C88</f>
        <v>HGDC</v>
      </c>
      <c r="N89" s="12" t="s">
        <v>298</v>
      </c>
      <c r="O89" s="12" t="str">
        <f>IF('Control Sample Data'!C88="","",IF(SUM('Control Sample Data'!C$3:C$98)&gt;10,IF(AND(ISNUMBER('Control Sample Data'!C88),'Control Sample Data'!C88&lt;35,'Control Sample Data'!C88&gt;0),'Control Sample Data'!C88,35),""))</f>
        <v/>
      </c>
      <c r="P89" s="12" t="str">
        <f>IF('Control Sample Data'!D88="","",IF(SUM('Control Sample Data'!D$3:D$98)&gt;10,IF(AND(ISNUMBER('Control Sample Data'!D88),'Control Sample Data'!D88&lt;35,'Control Sample Data'!D88&gt;0),'Control Sample Data'!D88,35),""))</f>
        <v/>
      </c>
      <c r="Q89" s="12" t="str">
        <f>IF('Control Sample Data'!E88="","",IF(SUM('Control Sample Data'!E$3:E$98)&gt;10,IF(AND(ISNUMBER('Control Sample Data'!E88),'Control Sample Data'!E88&lt;35,'Control Sample Data'!E88&gt;0),'Control Sample Data'!E88,35),""))</f>
        <v/>
      </c>
      <c r="R89" s="12" t="str">
        <f>IF('Control Sample Data'!F88="","",IF(SUM('Control Sample Data'!F$3:F$98)&gt;10,IF(AND(ISNUMBER('Control Sample Data'!F88),'Control Sample Data'!F88&lt;35,'Control Sample Data'!F88&gt;0),'Control Sample Data'!F88,35),""))</f>
        <v/>
      </c>
      <c r="S89" s="12" t="str">
        <f>IF('Control Sample Data'!G88="","",IF(SUM('Control Sample Data'!G$3:G$98)&gt;10,IF(AND(ISNUMBER('Control Sample Data'!G88),'Control Sample Data'!G88&lt;35,'Control Sample Data'!G88&gt;0),'Control Sample Data'!G88,35),""))</f>
        <v/>
      </c>
      <c r="T89" s="12" t="str">
        <f>IF('Control Sample Data'!H88="","",IF(SUM('Control Sample Data'!H$3:H$98)&gt;10,IF(AND(ISNUMBER('Control Sample Data'!H88),'Control Sample Data'!H88&lt;35,'Control Sample Data'!H88&gt;0),'Control Sample Data'!H88,35),""))</f>
        <v/>
      </c>
      <c r="U89" s="12" t="str">
        <f>IF('Control Sample Data'!I88="","",IF(SUM('Control Sample Data'!I$3:I$98)&gt;10,IF(AND(ISNUMBER('Control Sample Data'!I88),'Control Sample Data'!I88&lt;35,'Control Sample Data'!I88&gt;0),'Control Sample Data'!I88,35),""))</f>
        <v/>
      </c>
      <c r="V89" s="12" t="str">
        <f>IF('Control Sample Data'!J88="","",IF(SUM('Control Sample Data'!J$3:J$98)&gt;10,IF(AND(ISNUMBER('Control Sample Data'!J88),'Control Sample Data'!J88&lt;35,'Control Sample Data'!J88&gt;0),'Control Sample Data'!J88,35),""))</f>
        <v/>
      </c>
      <c r="W89" s="12" t="str">
        <f>IF('Control Sample Data'!K88="","",IF(SUM('Control Sample Data'!K$3:K$98)&gt;10,IF(AND(ISNUMBER('Control Sample Data'!K88),'Control Sample Data'!K88&lt;35,'Control Sample Data'!K88&gt;0),'Control Sample Data'!K88,35),""))</f>
        <v/>
      </c>
      <c r="X89" s="12" t="str">
        <f>IF('Control Sample Data'!L88="","",IF(SUM('Control Sample Data'!L$3:L$98)&gt;10,IF(AND(ISNUMBER('Control Sample Data'!L88),'Control Sample Data'!L88&lt;35,'Control Sample Data'!L88&gt;0),'Control Sample Data'!L88,35),""))</f>
        <v/>
      </c>
      <c r="AS89" s="11" t="str">
        <f t="shared" si="92"/>
        <v>HGDC</v>
      </c>
      <c r="AT89" s="44" t="s">
        <v>298</v>
      </c>
      <c r="AU89" s="12" t="str">
        <f>IF(C89="","",C89)</f>
        <v/>
      </c>
      <c r="AV89" s="12" t="str">
        <f aca="true" t="shared" si="120" ref="AV89">IF(D89="","",D89)</f>
        <v/>
      </c>
      <c r="AW89" s="12" t="str">
        <f aca="true" t="shared" si="121" ref="AW89">IF(E89="","",E89)</f>
        <v/>
      </c>
      <c r="AX89" s="12" t="str">
        <f t="shared" si="75"/>
        <v/>
      </c>
      <c r="AY89" s="12" t="str">
        <f t="shared" si="76"/>
        <v/>
      </c>
      <c r="AZ89" s="12" t="str">
        <f t="shared" si="77"/>
        <v/>
      </c>
      <c r="BA89" s="12" t="str">
        <f t="shared" si="78"/>
        <v/>
      </c>
      <c r="BB89" s="12" t="str">
        <f t="shared" si="79"/>
        <v/>
      </c>
      <c r="BC89" s="12" t="str">
        <f t="shared" si="80"/>
        <v/>
      </c>
      <c r="BD89" s="12" t="str">
        <f t="shared" si="81"/>
        <v/>
      </c>
      <c r="BE89" s="12" t="str">
        <f>IF(O89="","",O89)</f>
        <v/>
      </c>
      <c r="BF89" s="12" t="str">
        <f aca="true" t="shared" si="122" ref="BF89">IF(P89="","",P89)</f>
        <v/>
      </c>
      <c r="BG89" s="12" t="str">
        <f aca="true" t="shared" si="123" ref="BG89">IF(Q89="","",Q89)</f>
        <v/>
      </c>
      <c r="BH89" s="12" t="str">
        <f t="shared" si="85"/>
        <v/>
      </c>
      <c r="BI89" s="12" t="str">
        <f t="shared" si="86"/>
        <v/>
      </c>
      <c r="BJ89" s="12" t="str">
        <f t="shared" si="87"/>
        <v/>
      </c>
      <c r="BK89" s="12" t="str">
        <f t="shared" si="88"/>
        <v/>
      </c>
      <c r="BL89" s="12" t="str">
        <f t="shared" si="89"/>
        <v/>
      </c>
      <c r="BM89" s="12" t="str">
        <f t="shared" si="90"/>
        <v/>
      </c>
      <c r="BN89" s="12" t="str">
        <f t="shared" si="91"/>
        <v/>
      </c>
      <c r="BO89" s="46" t="str">
        <f t="shared" si="116"/>
        <v>N/A</v>
      </c>
      <c r="BP89" s="46" t="str">
        <f t="shared" si="117"/>
        <v>N/A</v>
      </c>
      <c r="BQ89" s="43" t="str">
        <f t="shared" si="93"/>
        <v>HGDC</v>
      </c>
      <c r="BR89" s="44" t="s">
        <v>485</v>
      </c>
      <c r="BS89" s="47" t="str">
        <f>IF(AU89="","",AU89)</f>
        <v/>
      </c>
      <c r="BT89" s="47" t="str">
        <f aca="true" t="shared" si="124" ref="BT89">IF(AV89="","",AV89)</f>
        <v/>
      </c>
      <c r="BU89" s="47" t="str">
        <f aca="true" t="shared" si="125" ref="BU89">IF(AW89="","",AW89)</f>
        <v/>
      </c>
      <c r="BV89" s="47" t="str">
        <f t="shared" si="97"/>
        <v/>
      </c>
      <c r="BW89" s="47" t="str">
        <f t="shared" si="98"/>
        <v/>
      </c>
      <c r="BX89" s="47" t="str">
        <f t="shared" si="99"/>
        <v/>
      </c>
      <c r="BY89" s="47" t="str">
        <f t="shared" si="100"/>
        <v/>
      </c>
      <c r="BZ89" s="47" t="str">
        <f t="shared" si="101"/>
        <v/>
      </c>
      <c r="CA89" s="47" t="str">
        <f t="shared" si="102"/>
        <v/>
      </c>
      <c r="CB89" s="47" t="str">
        <f t="shared" si="103"/>
        <v/>
      </c>
      <c r="CC89" s="47" t="str">
        <f>IF(BE89="","",BE89)</f>
        <v/>
      </c>
      <c r="CD89" s="47" t="str">
        <f aca="true" t="shared" si="126" ref="CD89">IF(BF89="","",BF89)</f>
        <v/>
      </c>
      <c r="CE89" s="47" t="str">
        <f aca="true" t="shared" si="127" ref="CE89">IF(BG89="","",BG89)</f>
        <v/>
      </c>
      <c r="CF89" s="47" t="str">
        <f t="shared" si="107"/>
        <v/>
      </c>
      <c r="CG89" s="47" t="str">
        <f t="shared" si="108"/>
        <v/>
      </c>
      <c r="CH89" s="47" t="str">
        <f t="shared" si="109"/>
        <v/>
      </c>
      <c r="CI89" s="47" t="str">
        <f t="shared" si="110"/>
        <v/>
      </c>
      <c r="CJ89" s="47" t="str">
        <f t="shared" si="111"/>
        <v/>
      </c>
      <c r="CK89" s="47" t="str">
        <f t="shared" si="112"/>
        <v/>
      </c>
      <c r="CL89" s="47" t="str">
        <f t="shared" si="113"/>
        <v/>
      </c>
    </row>
    <row r="90" spans="1:90" ht="12.75">
      <c r="A90" s="11" t="str">
        <f>'Gene Table'!C89</f>
        <v>NM_002046</v>
      </c>
      <c r="B90" s="11" t="s">
        <v>299</v>
      </c>
      <c r="C90" s="12" t="str">
        <f>IF('Test Sample Data'!C89="","",IF(SUM('Test Sample Data'!C$3:C$98)&gt;10,IF(AND(ISNUMBER('Test Sample Data'!C89),'Test Sample Data'!C89&lt;35,'Test Sample Data'!C89&gt;0),'Test Sample Data'!C89,35),""))</f>
        <v/>
      </c>
      <c r="D90" s="12" t="str">
        <f>IF('Test Sample Data'!D89="","",IF(SUM('Test Sample Data'!D$3:D$98)&gt;10,IF(AND(ISNUMBER('Test Sample Data'!D89),'Test Sample Data'!D89&lt;35,'Test Sample Data'!D89&gt;0),'Test Sample Data'!D89,35),""))</f>
        <v/>
      </c>
      <c r="E90" s="12" t="str">
        <f>IF('Test Sample Data'!E89="","",IF(SUM('Test Sample Data'!E$3:E$98)&gt;10,IF(AND(ISNUMBER('Test Sample Data'!E89),'Test Sample Data'!E89&lt;35,'Test Sample Data'!E89&gt;0),'Test Sample Data'!E89,35),""))</f>
        <v/>
      </c>
      <c r="F90" s="12" t="str">
        <f>IF('Test Sample Data'!F89="","",IF(SUM('Test Sample Data'!F$3:F$98)&gt;10,IF(AND(ISNUMBER('Test Sample Data'!F89),'Test Sample Data'!F89&lt;35,'Test Sample Data'!F89&gt;0),'Test Sample Data'!F89,35),""))</f>
        <v/>
      </c>
      <c r="G90" s="12" t="str">
        <f>IF('Test Sample Data'!G89="","",IF(SUM('Test Sample Data'!G$3:G$98)&gt;10,IF(AND(ISNUMBER('Test Sample Data'!G89),'Test Sample Data'!G89&lt;35,'Test Sample Data'!G89&gt;0),'Test Sample Data'!G89,35),""))</f>
        <v/>
      </c>
      <c r="H90" s="12" t="str">
        <f>IF('Test Sample Data'!H89="","",IF(SUM('Test Sample Data'!H$3:H$98)&gt;10,IF(AND(ISNUMBER('Test Sample Data'!H89),'Test Sample Data'!H89&lt;35,'Test Sample Data'!H89&gt;0),'Test Sample Data'!H89,35),""))</f>
        <v/>
      </c>
      <c r="I90" s="12" t="str">
        <f>IF('Test Sample Data'!I89="","",IF(SUM('Test Sample Data'!I$3:I$98)&gt;10,IF(AND(ISNUMBER('Test Sample Data'!I89),'Test Sample Data'!I89&lt;35,'Test Sample Data'!I89&gt;0),'Test Sample Data'!I89,35),""))</f>
        <v/>
      </c>
      <c r="J90" s="12" t="str">
        <f>IF('Test Sample Data'!J89="","",IF(SUM('Test Sample Data'!J$3:J$98)&gt;10,IF(AND(ISNUMBER('Test Sample Data'!J89),'Test Sample Data'!J89&lt;35,'Test Sample Data'!J89&gt;0),'Test Sample Data'!J89,35),""))</f>
        <v/>
      </c>
      <c r="K90" s="12" t="str">
        <f>IF('Test Sample Data'!K89="","",IF(SUM('Test Sample Data'!K$3:K$98)&gt;10,IF(AND(ISNUMBER('Test Sample Data'!K89),'Test Sample Data'!K89&lt;35,'Test Sample Data'!K89&gt;0),'Test Sample Data'!K89,35),""))</f>
        <v/>
      </c>
      <c r="L90" s="12" t="str">
        <f>IF('Test Sample Data'!L89="","",IF(SUM('Test Sample Data'!L$3:L$98)&gt;10,IF(AND(ISNUMBER('Test Sample Data'!L89),'Test Sample Data'!L89&lt;35,'Test Sample Data'!L89&gt;0),'Test Sample Data'!L89,35),""))</f>
        <v/>
      </c>
      <c r="M90" s="12" t="str">
        <f>'Gene Table'!C89</f>
        <v>NM_002046</v>
      </c>
      <c r="N90" s="12" t="s">
        <v>299</v>
      </c>
      <c r="O90" s="12" t="str">
        <f>IF('Control Sample Data'!C89="","",IF(SUM('Control Sample Data'!C$3:C$98)&gt;10,IF(AND(ISNUMBER('Control Sample Data'!C89),'Control Sample Data'!C89&lt;35,'Control Sample Data'!C89&gt;0),'Control Sample Data'!C89,35),""))</f>
        <v/>
      </c>
      <c r="P90" s="12" t="str">
        <f>IF('Control Sample Data'!D89="","",IF(SUM('Control Sample Data'!D$3:D$98)&gt;10,IF(AND(ISNUMBER('Control Sample Data'!D89),'Control Sample Data'!D89&lt;35,'Control Sample Data'!D89&gt;0),'Control Sample Data'!D89,35),""))</f>
        <v/>
      </c>
      <c r="Q90" s="12" t="str">
        <f>IF('Control Sample Data'!E89="","",IF(SUM('Control Sample Data'!E$3:E$98)&gt;10,IF(AND(ISNUMBER('Control Sample Data'!E89),'Control Sample Data'!E89&lt;35,'Control Sample Data'!E89&gt;0),'Control Sample Data'!E89,35),""))</f>
        <v/>
      </c>
      <c r="R90" s="12" t="str">
        <f>IF('Control Sample Data'!F89="","",IF(SUM('Control Sample Data'!F$3:F$98)&gt;10,IF(AND(ISNUMBER('Control Sample Data'!F89),'Control Sample Data'!F89&lt;35,'Control Sample Data'!F89&gt;0),'Control Sample Data'!F89,35),""))</f>
        <v/>
      </c>
      <c r="S90" s="12" t="str">
        <f>IF('Control Sample Data'!G89="","",IF(SUM('Control Sample Data'!G$3:G$98)&gt;10,IF(AND(ISNUMBER('Control Sample Data'!G89),'Control Sample Data'!G89&lt;35,'Control Sample Data'!G89&gt;0),'Control Sample Data'!G89,35),""))</f>
        <v/>
      </c>
      <c r="T90" s="12" t="str">
        <f>IF('Control Sample Data'!H89="","",IF(SUM('Control Sample Data'!H$3:H$98)&gt;10,IF(AND(ISNUMBER('Control Sample Data'!H89),'Control Sample Data'!H89&lt;35,'Control Sample Data'!H89&gt;0),'Control Sample Data'!H89,35),""))</f>
        <v/>
      </c>
      <c r="U90" s="12" t="str">
        <f>IF('Control Sample Data'!I89="","",IF(SUM('Control Sample Data'!I$3:I$98)&gt;10,IF(AND(ISNUMBER('Control Sample Data'!I89),'Control Sample Data'!I89&lt;35,'Control Sample Data'!I89&gt;0),'Control Sample Data'!I89,35),""))</f>
        <v/>
      </c>
      <c r="V90" s="12" t="str">
        <f>IF('Control Sample Data'!J89="","",IF(SUM('Control Sample Data'!J$3:J$98)&gt;10,IF(AND(ISNUMBER('Control Sample Data'!J89),'Control Sample Data'!J89&lt;35,'Control Sample Data'!J89&gt;0),'Control Sample Data'!J89,35),""))</f>
        <v/>
      </c>
      <c r="W90" s="12" t="str">
        <f>IF('Control Sample Data'!K89="","",IF(SUM('Control Sample Data'!K$3:K$98)&gt;10,IF(AND(ISNUMBER('Control Sample Data'!K89),'Control Sample Data'!K89&lt;35,'Control Sample Data'!K89&gt;0),'Control Sample Data'!K89,35),""))</f>
        <v/>
      </c>
      <c r="X90" s="12" t="str">
        <f>IF('Control Sample Data'!L89="","",IF(SUM('Control Sample Data'!L$3:L$98)&gt;10,IF(AND(ISNUMBER('Control Sample Data'!L89),'Control Sample Data'!L89&lt;35,'Control Sample Data'!L89&gt;0),'Control Sample Data'!L89,35),""))</f>
        <v/>
      </c>
      <c r="AS90" s="11" t="str">
        <f t="shared" si="92"/>
        <v>NM_002046</v>
      </c>
      <c r="AT90" s="44" t="s">
        <v>299</v>
      </c>
      <c r="AU90" s="12" t="str">
        <f t="shared" si="72"/>
        <v/>
      </c>
      <c r="AV90" s="12" t="str">
        <f t="shared" si="73"/>
        <v/>
      </c>
      <c r="AW90" s="12" t="str">
        <f t="shared" si="74"/>
        <v/>
      </c>
      <c r="AX90" s="12" t="str">
        <f t="shared" si="75"/>
        <v/>
      </c>
      <c r="AY90" s="12" t="str">
        <f t="shared" si="76"/>
        <v/>
      </c>
      <c r="AZ90" s="12" t="str">
        <f t="shared" si="77"/>
        <v/>
      </c>
      <c r="BA90" s="12" t="str">
        <f t="shared" si="78"/>
        <v/>
      </c>
      <c r="BB90" s="12" t="str">
        <f t="shared" si="79"/>
        <v/>
      </c>
      <c r="BC90" s="12" t="str">
        <f t="shared" si="80"/>
        <v/>
      </c>
      <c r="BD90" s="12" t="str">
        <f t="shared" si="81"/>
        <v/>
      </c>
      <c r="BE90" s="12" t="str">
        <f t="shared" si="82"/>
        <v/>
      </c>
      <c r="BF90" s="12" t="str">
        <f t="shared" si="83"/>
        <v/>
      </c>
      <c r="BG90" s="12" t="str">
        <f t="shared" si="84"/>
        <v/>
      </c>
      <c r="BH90" s="12" t="str">
        <f t="shared" si="85"/>
        <v/>
      </c>
      <c r="BI90" s="12" t="str">
        <f t="shared" si="86"/>
        <v/>
      </c>
      <c r="BJ90" s="12" t="str">
        <f t="shared" si="87"/>
        <v/>
      </c>
      <c r="BK90" s="12" t="str">
        <f t="shared" si="88"/>
        <v/>
      </c>
      <c r="BL90" s="12" t="str">
        <f t="shared" si="89"/>
        <v/>
      </c>
      <c r="BM90" s="12" t="str">
        <f t="shared" si="90"/>
        <v/>
      </c>
      <c r="BN90" s="12" t="str">
        <f t="shared" si="91"/>
        <v/>
      </c>
      <c r="BO90" s="46" t="str">
        <f t="shared" si="116"/>
        <v>N/A</v>
      </c>
      <c r="BP90" s="46" t="str">
        <f t="shared" si="117"/>
        <v>N/A</v>
      </c>
      <c r="BQ90" s="43" t="str">
        <f t="shared" si="93"/>
        <v>NM_002046</v>
      </c>
      <c r="BR90" s="44" t="s">
        <v>486</v>
      </c>
      <c r="BS90" s="47" t="str">
        <f t="shared" si="94"/>
        <v/>
      </c>
      <c r="BT90" s="47" t="str">
        <f t="shared" si="95"/>
        <v/>
      </c>
      <c r="BU90" s="47" t="str">
        <f t="shared" si="96"/>
        <v/>
      </c>
      <c r="BV90" s="47" t="str">
        <f t="shared" si="97"/>
        <v/>
      </c>
      <c r="BW90" s="47" t="str">
        <f t="shared" si="98"/>
        <v/>
      </c>
      <c r="BX90" s="47" t="str">
        <f t="shared" si="99"/>
        <v/>
      </c>
      <c r="BY90" s="47" t="str">
        <f t="shared" si="100"/>
        <v/>
      </c>
      <c r="BZ90" s="47" t="str">
        <f t="shared" si="101"/>
        <v/>
      </c>
      <c r="CA90" s="47" t="str">
        <f t="shared" si="102"/>
        <v/>
      </c>
      <c r="CB90" s="47" t="str">
        <f t="shared" si="103"/>
        <v/>
      </c>
      <c r="CC90" s="47" t="str">
        <f t="shared" si="104"/>
        <v/>
      </c>
      <c r="CD90" s="47" t="str">
        <f t="shared" si="105"/>
        <v/>
      </c>
      <c r="CE90" s="47" t="str">
        <f t="shared" si="106"/>
        <v/>
      </c>
      <c r="CF90" s="47" t="str">
        <f t="shared" si="107"/>
        <v/>
      </c>
      <c r="CG90" s="47" t="str">
        <f t="shared" si="108"/>
        <v/>
      </c>
      <c r="CH90" s="47" t="str">
        <f t="shared" si="109"/>
        <v/>
      </c>
      <c r="CI90" s="47" t="str">
        <f t="shared" si="110"/>
        <v/>
      </c>
      <c r="CJ90" s="47" t="str">
        <f t="shared" si="111"/>
        <v/>
      </c>
      <c r="CK90" s="47" t="str">
        <f t="shared" si="112"/>
        <v/>
      </c>
      <c r="CL90" s="47" t="str">
        <f t="shared" si="113"/>
        <v/>
      </c>
    </row>
    <row r="91" spans="1:90" ht="12.75">
      <c r="A91" s="11" t="str">
        <f>'Gene Table'!C90</f>
        <v>NM_001101</v>
      </c>
      <c r="B91" s="11" t="s">
        <v>303</v>
      </c>
      <c r="C91" s="12" t="str">
        <f>IF('Test Sample Data'!C90="","",IF(SUM('Test Sample Data'!C$3:C$98)&gt;10,IF(AND(ISNUMBER('Test Sample Data'!C90),'Test Sample Data'!C90&lt;35,'Test Sample Data'!C90&gt;0),'Test Sample Data'!C90,35),""))</f>
        <v/>
      </c>
      <c r="D91" s="12" t="str">
        <f>IF('Test Sample Data'!D90="","",IF(SUM('Test Sample Data'!D$3:D$98)&gt;10,IF(AND(ISNUMBER('Test Sample Data'!D90),'Test Sample Data'!D90&lt;35,'Test Sample Data'!D90&gt;0),'Test Sample Data'!D90,35),""))</f>
        <v/>
      </c>
      <c r="E91" s="12" t="str">
        <f>IF('Test Sample Data'!E90="","",IF(SUM('Test Sample Data'!E$3:E$98)&gt;10,IF(AND(ISNUMBER('Test Sample Data'!E90),'Test Sample Data'!E90&lt;35,'Test Sample Data'!E90&gt;0),'Test Sample Data'!E90,35),""))</f>
        <v/>
      </c>
      <c r="F91" s="12" t="str">
        <f>IF('Test Sample Data'!F90="","",IF(SUM('Test Sample Data'!F$3:F$98)&gt;10,IF(AND(ISNUMBER('Test Sample Data'!F90),'Test Sample Data'!F90&lt;35,'Test Sample Data'!F90&gt;0),'Test Sample Data'!F90,35),""))</f>
        <v/>
      </c>
      <c r="G91" s="12" t="str">
        <f>IF('Test Sample Data'!G90="","",IF(SUM('Test Sample Data'!G$3:G$98)&gt;10,IF(AND(ISNUMBER('Test Sample Data'!G90),'Test Sample Data'!G90&lt;35,'Test Sample Data'!G90&gt;0),'Test Sample Data'!G90,35),""))</f>
        <v/>
      </c>
      <c r="H91" s="12" t="str">
        <f>IF('Test Sample Data'!H90="","",IF(SUM('Test Sample Data'!H$3:H$98)&gt;10,IF(AND(ISNUMBER('Test Sample Data'!H90),'Test Sample Data'!H90&lt;35,'Test Sample Data'!H90&gt;0),'Test Sample Data'!H90,35),""))</f>
        <v/>
      </c>
      <c r="I91" s="12" t="str">
        <f>IF('Test Sample Data'!I90="","",IF(SUM('Test Sample Data'!I$3:I$98)&gt;10,IF(AND(ISNUMBER('Test Sample Data'!I90),'Test Sample Data'!I90&lt;35,'Test Sample Data'!I90&gt;0),'Test Sample Data'!I90,35),""))</f>
        <v/>
      </c>
      <c r="J91" s="12" t="str">
        <f>IF('Test Sample Data'!J90="","",IF(SUM('Test Sample Data'!J$3:J$98)&gt;10,IF(AND(ISNUMBER('Test Sample Data'!J90),'Test Sample Data'!J90&lt;35,'Test Sample Data'!J90&gt;0),'Test Sample Data'!J90,35),""))</f>
        <v/>
      </c>
      <c r="K91" s="12" t="str">
        <f>IF('Test Sample Data'!K90="","",IF(SUM('Test Sample Data'!K$3:K$98)&gt;10,IF(AND(ISNUMBER('Test Sample Data'!K90),'Test Sample Data'!K90&lt;35,'Test Sample Data'!K90&gt;0),'Test Sample Data'!K90,35),""))</f>
        <v/>
      </c>
      <c r="L91" s="12" t="str">
        <f>IF('Test Sample Data'!L90="","",IF(SUM('Test Sample Data'!L$3:L$98)&gt;10,IF(AND(ISNUMBER('Test Sample Data'!L90),'Test Sample Data'!L90&lt;35,'Test Sample Data'!L90&gt;0),'Test Sample Data'!L90,35),""))</f>
        <v/>
      </c>
      <c r="M91" s="12" t="str">
        <f>'Gene Table'!C90</f>
        <v>NM_001101</v>
      </c>
      <c r="N91" s="12" t="s">
        <v>303</v>
      </c>
      <c r="O91" s="12" t="str">
        <f>IF('Control Sample Data'!C90="","",IF(SUM('Control Sample Data'!C$3:C$98)&gt;10,IF(AND(ISNUMBER('Control Sample Data'!C90),'Control Sample Data'!C90&lt;35,'Control Sample Data'!C90&gt;0),'Control Sample Data'!C90,35),""))</f>
        <v/>
      </c>
      <c r="P91" s="12" t="str">
        <f>IF('Control Sample Data'!D90="","",IF(SUM('Control Sample Data'!D$3:D$98)&gt;10,IF(AND(ISNUMBER('Control Sample Data'!D90),'Control Sample Data'!D90&lt;35,'Control Sample Data'!D90&gt;0),'Control Sample Data'!D90,35),""))</f>
        <v/>
      </c>
      <c r="Q91" s="12" t="str">
        <f>IF('Control Sample Data'!E90="","",IF(SUM('Control Sample Data'!E$3:E$98)&gt;10,IF(AND(ISNUMBER('Control Sample Data'!E90),'Control Sample Data'!E90&lt;35,'Control Sample Data'!E90&gt;0),'Control Sample Data'!E90,35),""))</f>
        <v/>
      </c>
      <c r="R91" s="12" t="str">
        <f>IF('Control Sample Data'!F90="","",IF(SUM('Control Sample Data'!F$3:F$98)&gt;10,IF(AND(ISNUMBER('Control Sample Data'!F90),'Control Sample Data'!F90&lt;35,'Control Sample Data'!F90&gt;0),'Control Sample Data'!F90,35),""))</f>
        <v/>
      </c>
      <c r="S91" s="12" t="str">
        <f>IF('Control Sample Data'!G90="","",IF(SUM('Control Sample Data'!G$3:G$98)&gt;10,IF(AND(ISNUMBER('Control Sample Data'!G90),'Control Sample Data'!G90&lt;35,'Control Sample Data'!G90&gt;0),'Control Sample Data'!G90,35),""))</f>
        <v/>
      </c>
      <c r="T91" s="12" t="str">
        <f>IF('Control Sample Data'!H90="","",IF(SUM('Control Sample Data'!H$3:H$98)&gt;10,IF(AND(ISNUMBER('Control Sample Data'!H90),'Control Sample Data'!H90&lt;35,'Control Sample Data'!H90&gt;0),'Control Sample Data'!H90,35),""))</f>
        <v/>
      </c>
      <c r="U91" s="12" t="str">
        <f>IF('Control Sample Data'!I90="","",IF(SUM('Control Sample Data'!I$3:I$98)&gt;10,IF(AND(ISNUMBER('Control Sample Data'!I90),'Control Sample Data'!I90&lt;35,'Control Sample Data'!I90&gt;0),'Control Sample Data'!I90,35),""))</f>
        <v/>
      </c>
      <c r="V91" s="12" t="str">
        <f>IF('Control Sample Data'!J90="","",IF(SUM('Control Sample Data'!J$3:J$98)&gt;10,IF(AND(ISNUMBER('Control Sample Data'!J90),'Control Sample Data'!J90&lt;35,'Control Sample Data'!J90&gt;0),'Control Sample Data'!J90,35),""))</f>
        <v/>
      </c>
      <c r="W91" s="12" t="str">
        <f>IF('Control Sample Data'!K90="","",IF(SUM('Control Sample Data'!K$3:K$98)&gt;10,IF(AND(ISNUMBER('Control Sample Data'!K90),'Control Sample Data'!K90&lt;35,'Control Sample Data'!K90&gt;0),'Control Sample Data'!K90,35),""))</f>
        <v/>
      </c>
      <c r="X91" s="12" t="str">
        <f>IF('Control Sample Data'!L90="","",IF(SUM('Control Sample Data'!L$3:L$98)&gt;10,IF(AND(ISNUMBER('Control Sample Data'!L90),'Control Sample Data'!L90&lt;35,'Control Sample Data'!L90&gt;0),'Control Sample Data'!L90,35),""))</f>
        <v/>
      </c>
      <c r="AS91" s="11" t="str">
        <f t="shared" si="92"/>
        <v>NM_001101</v>
      </c>
      <c r="AT91" s="44" t="s">
        <v>303</v>
      </c>
      <c r="AU91" s="12" t="str">
        <f t="shared" si="72"/>
        <v/>
      </c>
      <c r="AV91" s="12" t="str">
        <f t="shared" si="73"/>
        <v/>
      </c>
      <c r="AW91" s="12" t="str">
        <f t="shared" si="74"/>
        <v/>
      </c>
      <c r="AX91" s="12" t="str">
        <f t="shared" si="75"/>
        <v/>
      </c>
      <c r="AY91" s="12" t="str">
        <f t="shared" si="76"/>
        <v/>
      </c>
      <c r="AZ91" s="12" t="str">
        <f t="shared" si="77"/>
        <v/>
      </c>
      <c r="BA91" s="12" t="str">
        <f t="shared" si="78"/>
        <v/>
      </c>
      <c r="BB91" s="12" t="str">
        <f t="shared" si="79"/>
        <v/>
      </c>
      <c r="BC91" s="12" t="str">
        <f t="shared" si="80"/>
        <v/>
      </c>
      <c r="BD91" s="12" t="str">
        <f t="shared" si="81"/>
        <v/>
      </c>
      <c r="BE91" s="12" t="str">
        <f t="shared" si="82"/>
        <v/>
      </c>
      <c r="BF91" s="12" t="str">
        <f t="shared" si="83"/>
        <v/>
      </c>
      <c r="BG91" s="12" t="str">
        <f t="shared" si="84"/>
        <v/>
      </c>
      <c r="BH91" s="12" t="str">
        <f t="shared" si="85"/>
        <v/>
      </c>
      <c r="BI91" s="12" t="str">
        <f t="shared" si="86"/>
        <v/>
      </c>
      <c r="BJ91" s="12" t="str">
        <f t="shared" si="87"/>
        <v/>
      </c>
      <c r="BK91" s="12" t="str">
        <f t="shared" si="88"/>
        <v/>
      </c>
      <c r="BL91" s="12" t="str">
        <f t="shared" si="89"/>
        <v/>
      </c>
      <c r="BM91" s="12" t="str">
        <f t="shared" si="90"/>
        <v/>
      </c>
      <c r="BN91" s="12" t="str">
        <f t="shared" si="91"/>
        <v/>
      </c>
      <c r="BO91" s="46" t="str">
        <f t="shared" si="116"/>
        <v>N/A</v>
      </c>
      <c r="BP91" s="46" t="str">
        <f t="shared" si="117"/>
        <v>N/A</v>
      </c>
      <c r="BQ91" s="43" t="str">
        <f t="shared" si="93"/>
        <v>NM_001101</v>
      </c>
      <c r="BR91" s="44" t="s">
        <v>487</v>
      </c>
      <c r="BS91" s="47" t="str">
        <f t="shared" si="94"/>
        <v/>
      </c>
      <c r="BT91" s="47" t="str">
        <f t="shared" si="95"/>
        <v/>
      </c>
      <c r="BU91" s="47" t="str">
        <f t="shared" si="96"/>
        <v/>
      </c>
      <c r="BV91" s="47" t="str">
        <f t="shared" si="97"/>
        <v/>
      </c>
      <c r="BW91" s="47" t="str">
        <f t="shared" si="98"/>
        <v/>
      </c>
      <c r="BX91" s="47" t="str">
        <f t="shared" si="99"/>
        <v/>
      </c>
      <c r="BY91" s="47" t="str">
        <f t="shared" si="100"/>
        <v/>
      </c>
      <c r="BZ91" s="47" t="str">
        <f t="shared" si="101"/>
        <v/>
      </c>
      <c r="CA91" s="47" t="str">
        <f t="shared" si="102"/>
        <v/>
      </c>
      <c r="CB91" s="47" t="str">
        <f t="shared" si="103"/>
        <v/>
      </c>
      <c r="CC91" s="47" t="str">
        <f t="shared" si="104"/>
        <v/>
      </c>
      <c r="CD91" s="47" t="str">
        <f t="shared" si="105"/>
        <v/>
      </c>
      <c r="CE91" s="47" t="str">
        <f t="shared" si="106"/>
        <v/>
      </c>
      <c r="CF91" s="47" t="str">
        <f t="shared" si="107"/>
        <v/>
      </c>
      <c r="CG91" s="47" t="str">
        <f t="shared" si="108"/>
        <v/>
      </c>
      <c r="CH91" s="47" t="str">
        <f t="shared" si="109"/>
        <v/>
      </c>
      <c r="CI91" s="47" t="str">
        <f t="shared" si="110"/>
        <v/>
      </c>
      <c r="CJ91" s="47" t="str">
        <f t="shared" si="111"/>
        <v/>
      </c>
      <c r="CK91" s="47" t="str">
        <f t="shared" si="112"/>
        <v/>
      </c>
      <c r="CL91" s="47" t="str">
        <f t="shared" si="113"/>
        <v/>
      </c>
    </row>
    <row r="92" spans="1:90" ht="12.75">
      <c r="A92" s="11" t="str">
        <f>'Gene Table'!C91</f>
        <v>NM_004048</v>
      </c>
      <c r="B92" s="11" t="s">
        <v>307</v>
      </c>
      <c r="C92" s="12" t="str">
        <f>IF('Test Sample Data'!C91="","",IF(SUM('Test Sample Data'!C$3:C$98)&gt;10,IF(AND(ISNUMBER('Test Sample Data'!C91),'Test Sample Data'!C91&lt;35,'Test Sample Data'!C91&gt;0),'Test Sample Data'!C91,35),""))</f>
        <v/>
      </c>
      <c r="D92" s="12" t="str">
        <f>IF('Test Sample Data'!D91="","",IF(SUM('Test Sample Data'!D$3:D$98)&gt;10,IF(AND(ISNUMBER('Test Sample Data'!D91),'Test Sample Data'!D91&lt;35,'Test Sample Data'!D91&gt;0),'Test Sample Data'!D91,35),""))</f>
        <v/>
      </c>
      <c r="E92" s="12" t="str">
        <f>IF('Test Sample Data'!E91="","",IF(SUM('Test Sample Data'!E$3:E$98)&gt;10,IF(AND(ISNUMBER('Test Sample Data'!E91),'Test Sample Data'!E91&lt;35,'Test Sample Data'!E91&gt;0),'Test Sample Data'!E91,35),""))</f>
        <v/>
      </c>
      <c r="F92" s="12" t="str">
        <f>IF('Test Sample Data'!F91="","",IF(SUM('Test Sample Data'!F$3:F$98)&gt;10,IF(AND(ISNUMBER('Test Sample Data'!F91),'Test Sample Data'!F91&lt;35,'Test Sample Data'!F91&gt;0),'Test Sample Data'!F91,35),""))</f>
        <v/>
      </c>
      <c r="G92" s="12" t="str">
        <f>IF('Test Sample Data'!G91="","",IF(SUM('Test Sample Data'!G$3:G$98)&gt;10,IF(AND(ISNUMBER('Test Sample Data'!G91),'Test Sample Data'!G91&lt;35,'Test Sample Data'!G91&gt;0),'Test Sample Data'!G91,35),""))</f>
        <v/>
      </c>
      <c r="H92" s="12" t="str">
        <f>IF('Test Sample Data'!H91="","",IF(SUM('Test Sample Data'!H$3:H$98)&gt;10,IF(AND(ISNUMBER('Test Sample Data'!H91),'Test Sample Data'!H91&lt;35,'Test Sample Data'!H91&gt;0),'Test Sample Data'!H91,35),""))</f>
        <v/>
      </c>
      <c r="I92" s="12" t="str">
        <f>IF('Test Sample Data'!I91="","",IF(SUM('Test Sample Data'!I$3:I$98)&gt;10,IF(AND(ISNUMBER('Test Sample Data'!I91),'Test Sample Data'!I91&lt;35,'Test Sample Data'!I91&gt;0),'Test Sample Data'!I91,35),""))</f>
        <v/>
      </c>
      <c r="J92" s="12" t="str">
        <f>IF('Test Sample Data'!J91="","",IF(SUM('Test Sample Data'!J$3:J$98)&gt;10,IF(AND(ISNUMBER('Test Sample Data'!J91),'Test Sample Data'!J91&lt;35,'Test Sample Data'!J91&gt;0),'Test Sample Data'!J91,35),""))</f>
        <v/>
      </c>
      <c r="K92" s="12" t="str">
        <f>IF('Test Sample Data'!K91="","",IF(SUM('Test Sample Data'!K$3:K$98)&gt;10,IF(AND(ISNUMBER('Test Sample Data'!K91),'Test Sample Data'!K91&lt;35,'Test Sample Data'!K91&gt;0),'Test Sample Data'!K91,35),""))</f>
        <v/>
      </c>
      <c r="L92" s="12" t="str">
        <f>IF('Test Sample Data'!L91="","",IF(SUM('Test Sample Data'!L$3:L$98)&gt;10,IF(AND(ISNUMBER('Test Sample Data'!L91),'Test Sample Data'!L91&lt;35,'Test Sample Data'!L91&gt;0),'Test Sample Data'!L91,35),""))</f>
        <v/>
      </c>
      <c r="M92" s="12" t="str">
        <f>'Gene Table'!C91</f>
        <v>NM_004048</v>
      </c>
      <c r="N92" s="12" t="s">
        <v>307</v>
      </c>
      <c r="O92" s="12" t="str">
        <f>IF('Control Sample Data'!C91="","",IF(SUM('Control Sample Data'!C$3:C$98)&gt;10,IF(AND(ISNUMBER('Control Sample Data'!C91),'Control Sample Data'!C91&lt;35,'Control Sample Data'!C91&gt;0),'Control Sample Data'!C91,35),""))</f>
        <v/>
      </c>
      <c r="P92" s="12" t="str">
        <f>IF('Control Sample Data'!D91="","",IF(SUM('Control Sample Data'!D$3:D$98)&gt;10,IF(AND(ISNUMBER('Control Sample Data'!D91),'Control Sample Data'!D91&lt;35,'Control Sample Data'!D91&gt;0),'Control Sample Data'!D91,35),""))</f>
        <v/>
      </c>
      <c r="Q92" s="12" t="str">
        <f>IF('Control Sample Data'!E91="","",IF(SUM('Control Sample Data'!E$3:E$98)&gt;10,IF(AND(ISNUMBER('Control Sample Data'!E91),'Control Sample Data'!E91&lt;35,'Control Sample Data'!E91&gt;0),'Control Sample Data'!E91,35),""))</f>
        <v/>
      </c>
      <c r="R92" s="12" t="str">
        <f>IF('Control Sample Data'!F91="","",IF(SUM('Control Sample Data'!F$3:F$98)&gt;10,IF(AND(ISNUMBER('Control Sample Data'!F91),'Control Sample Data'!F91&lt;35,'Control Sample Data'!F91&gt;0),'Control Sample Data'!F91,35),""))</f>
        <v/>
      </c>
      <c r="S92" s="12" t="str">
        <f>IF('Control Sample Data'!G91="","",IF(SUM('Control Sample Data'!G$3:G$98)&gt;10,IF(AND(ISNUMBER('Control Sample Data'!G91),'Control Sample Data'!G91&lt;35,'Control Sample Data'!G91&gt;0),'Control Sample Data'!G91,35),""))</f>
        <v/>
      </c>
      <c r="T92" s="12" t="str">
        <f>IF('Control Sample Data'!H91="","",IF(SUM('Control Sample Data'!H$3:H$98)&gt;10,IF(AND(ISNUMBER('Control Sample Data'!H91),'Control Sample Data'!H91&lt;35,'Control Sample Data'!H91&gt;0),'Control Sample Data'!H91,35),""))</f>
        <v/>
      </c>
      <c r="U92" s="12" t="str">
        <f>IF('Control Sample Data'!I91="","",IF(SUM('Control Sample Data'!I$3:I$98)&gt;10,IF(AND(ISNUMBER('Control Sample Data'!I91),'Control Sample Data'!I91&lt;35,'Control Sample Data'!I91&gt;0),'Control Sample Data'!I91,35),""))</f>
        <v/>
      </c>
      <c r="V92" s="12" t="str">
        <f>IF('Control Sample Data'!J91="","",IF(SUM('Control Sample Data'!J$3:J$98)&gt;10,IF(AND(ISNUMBER('Control Sample Data'!J91),'Control Sample Data'!J91&lt;35,'Control Sample Data'!J91&gt;0),'Control Sample Data'!J91,35),""))</f>
        <v/>
      </c>
      <c r="W92" s="12" t="str">
        <f>IF('Control Sample Data'!K91="","",IF(SUM('Control Sample Data'!K$3:K$98)&gt;10,IF(AND(ISNUMBER('Control Sample Data'!K91),'Control Sample Data'!K91&lt;35,'Control Sample Data'!K91&gt;0),'Control Sample Data'!K91,35),""))</f>
        <v/>
      </c>
      <c r="X92" s="12" t="str">
        <f>IF('Control Sample Data'!L91="","",IF(SUM('Control Sample Data'!L$3:L$98)&gt;10,IF(AND(ISNUMBER('Control Sample Data'!L91),'Control Sample Data'!L91&lt;35,'Control Sample Data'!L91&gt;0),'Control Sample Data'!L91,35),""))</f>
        <v/>
      </c>
      <c r="AS92" s="11" t="str">
        <f t="shared" si="92"/>
        <v>NM_004048</v>
      </c>
      <c r="AT92" s="44" t="s">
        <v>307</v>
      </c>
      <c r="AU92" s="12" t="str">
        <f t="shared" si="72"/>
        <v/>
      </c>
      <c r="AV92" s="12" t="str">
        <f t="shared" si="73"/>
        <v/>
      </c>
      <c r="AW92" s="12" t="str">
        <f t="shared" si="74"/>
        <v/>
      </c>
      <c r="AX92" s="12" t="str">
        <f t="shared" si="75"/>
        <v/>
      </c>
      <c r="AY92" s="12" t="str">
        <f t="shared" si="76"/>
        <v/>
      </c>
      <c r="AZ92" s="12" t="str">
        <f t="shared" si="77"/>
        <v/>
      </c>
      <c r="BA92" s="12" t="str">
        <f t="shared" si="78"/>
        <v/>
      </c>
      <c r="BB92" s="12" t="str">
        <f t="shared" si="79"/>
        <v/>
      </c>
      <c r="BC92" s="12" t="str">
        <f t="shared" si="80"/>
        <v/>
      </c>
      <c r="BD92" s="12" t="str">
        <f t="shared" si="81"/>
        <v/>
      </c>
      <c r="BE92" s="12" t="str">
        <f t="shared" si="82"/>
        <v/>
      </c>
      <c r="BF92" s="12" t="str">
        <f t="shared" si="83"/>
        <v/>
      </c>
      <c r="BG92" s="12" t="str">
        <f t="shared" si="84"/>
        <v/>
      </c>
      <c r="BH92" s="12" t="str">
        <f t="shared" si="85"/>
        <v/>
      </c>
      <c r="BI92" s="12" t="str">
        <f t="shared" si="86"/>
        <v/>
      </c>
      <c r="BJ92" s="12" t="str">
        <f t="shared" si="87"/>
        <v/>
      </c>
      <c r="BK92" s="12" t="str">
        <f t="shared" si="88"/>
        <v/>
      </c>
      <c r="BL92" s="12" t="str">
        <f t="shared" si="89"/>
        <v/>
      </c>
      <c r="BM92" s="12" t="str">
        <f t="shared" si="90"/>
        <v/>
      </c>
      <c r="BN92" s="12" t="str">
        <f t="shared" si="91"/>
        <v/>
      </c>
      <c r="BO92" s="46" t="str">
        <f t="shared" si="116"/>
        <v>N/A</v>
      </c>
      <c r="BP92" s="46" t="str">
        <f t="shared" si="117"/>
        <v>N/A</v>
      </c>
      <c r="BQ92" s="43" t="str">
        <f t="shared" si="93"/>
        <v>NM_004048</v>
      </c>
      <c r="BR92" s="44" t="s">
        <v>488</v>
      </c>
      <c r="BS92" s="47" t="str">
        <f t="shared" si="94"/>
        <v/>
      </c>
      <c r="BT92" s="47" t="str">
        <f t="shared" si="95"/>
        <v/>
      </c>
      <c r="BU92" s="47" t="str">
        <f t="shared" si="96"/>
        <v/>
      </c>
      <c r="BV92" s="47" t="str">
        <f t="shared" si="97"/>
        <v/>
      </c>
      <c r="BW92" s="47" t="str">
        <f t="shared" si="98"/>
        <v/>
      </c>
      <c r="BX92" s="47" t="str">
        <f t="shared" si="99"/>
        <v/>
      </c>
      <c r="BY92" s="47" t="str">
        <f t="shared" si="100"/>
        <v/>
      </c>
      <c r="BZ92" s="47" t="str">
        <f t="shared" si="101"/>
        <v/>
      </c>
      <c r="CA92" s="47" t="str">
        <f t="shared" si="102"/>
        <v/>
      </c>
      <c r="CB92" s="47" t="str">
        <f t="shared" si="103"/>
        <v/>
      </c>
      <c r="CC92" s="47" t="str">
        <f t="shared" si="104"/>
        <v/>
      </c>
      <c r="CD92" s="47" t="str">
        <f t="shared" si="105"/>
        <v/>
      </c>
      <c r="CE92" s="47" t="str">
        <f t="shared" si="106"/>
        <v/>
      </c>
      <c r="CF92" s="47" t="str">
        <f t="shared" si="107"/>
        <v/>
      </c>
      <c r="CG92" s="47" t="str">
        <f t="shared" si="108"/>
        <v/>
      </c>
      <c r="CH92" s="47" t="str">
        <f t="shared" si="109"/>
        <v/>
      </c>
      <c r="CI92" s="47" t="str">
        <f t="shared" si="110"/>
        <v/>
      </c>
      <c r="CJ92" s="47" t="str">
        <f t="shared" si="111"/>
        <v/>
      </c>
      <c r="CK92" s="47" t="str">
        <f t="shared" si="112"/>
        <v/>
      </c>
      <c r="CL92" s="47" t="str">
        <f t="shared" si="113"/>
        <v/>
      </c>
    </row>
    <row r="93" spans="1:90" ht="12.75">
      <c r="A93" s="11" t="str">
        <f>'Gene Table'!C92</f>
        <v>NM_012423</v>
      </c>
      <c r="B93" s="11" t="s">
        <v>311</v>
      </c>
      <c r="C93" s="12" t="str">
        <f>IF('Test Sample Data'!C92="","",IF(SUM('Test Sample Data'!C$3:C$98)&gt;10,IF(AND(ISNUMBER('Test Sample Data'!C92),'Test Sample Data'!C92&lt;35,'Test Sample Data'!C92&gt;0),'Test Sample Data'!C92,35),""))</f>
        <v/>
      </c>
      <c r="D93" s="12" t="str">
        <f>IF('Test Sample Data'!D92="","",IF(SUM('Test Sample Data'!D$3:D$98)&gt;10,IF(AND(ISNUMBER('Test Sample Data'!D92),'Test Sample Data'!D92&lt;35,'Test Sample Data'!D92&gt;0),'Test Sample Data'!D92,35),""))</f>
        <v/>
      </c>
      <c r="E93" s="12" t="str">
        <f>IF('Test Sample Data'!E92="","",IF(SUM('Test Sample Data'!E$3:E$98)&gt;10,IF(AND(ISNUMBER('Test Sample Data'!E92),'Test Sample Data'!E92&lt;35,'Test Sample Data'!E92&gt;0),'Test Sample Data'!E92,35),""))</f>
        <v/>
      </c>
      <c r="F93" s="12" t="str">
        <f>IF('Test Sample Data'!F92="","",IF(SUM('Test Sample Data'!F$3:F$98)&gt;10,IF(AND(ISNUMBER('Test Sample Data'!F92),'Test Sample Data'!F92&lt;35,'Test Sample Data'!F92&gt;0),'Test Sample Data'!F92,35),""))</f>
        <v/>
      </c>
      <c r="G93" s="12" t="str">
        <f>IF('Test Sample Data'!G92="","",IF(SUM('Test Sample Data'!G$3:G$98)&gt;10,IF(AND(ISNUMBER('Test Sample Data'!G92),'Test Sample Data'!G92&lt;35,'Test Sample Data'!G92&gt;0),'Test Sample Data'!G92,35),""))</f>
        <v/>
      </c>
      <c r="H93" s="12" t="str">
        <f>IF('Test Sample Data'!H92="","",IF(SUM('Test Sample Data'!H$3:H$98)&gt;10,IF(AND(ISNUMBER('Test Sample Data'!H92),'Test Sample Data'!H92&lt;35,'Test Sample Data'!H92&gt;0),'Test Sample Data'!H92,35),""))</f>
        <v/>
      </c>
      <c r="I93" s="12" t="str">
        <f>IF('Test Sample Data'!I92="","",IF(SUM('Test Sample Data'!I$3:I$98)&gt;10,IF(AND(ISNUMBER('Test Sample Data'!I92),'Test Sample Data'!I92&lt;35,'Test Sample Data'!I92&gt;0),'Test Sample Data'!I92,35),""))</f>
        <v/>
      </c>
      <c r="J93" s="12" t="str">
        <f>IF('Test Sample Data'!J92="","",IF(SUM('Test Sample Data'!J$3:J$98)&gt;10,IF(AND(ISNUMBER('Test Sample Data'!J92),'Test Sample Data'!J92&lt;35,'Test Sample Data'!J92&gt;0),'Test Sample Data'!J92,35),""))</f>
        <v/>
      </c>
      <c r="K93" s="12" t="str">
        <f>IF('Test Sample Data'!K92="","",IF(SUM('Test Sample Data'!K$3:K$98)&gt;10,IF(AND(ISNUMBER('Test Sample Data'!K92),'Test Sample Data'!K92&lt;35,'Test Sample Data'!K92&gt;0),'Test Sample Data'!K92,35),""))</f>
        <v/>
      </c>
      <c r="L93" s="12" t="str">
        <f>IF('Test Sample Data'!L92="","",IF(SUM('Test Sample Data'!L$3:L$98)&gt;10,IF(AND(ISNUMBER('Test Sample Data'!L92),'Test Sample Data'!L92&lt;35,'Test Sample Data'!L92&gt;0),'Test Sample Data'!L92,35),""))</f>
        <v/>
      </c>
      <c r="M93" s="12" t="str">
        <f>'Gene Table'!C92</f>
        <v>NM_012423</v>
      </c>
      <c r="N93" s="12" t="s">
        <v>311</v>
      </c>
      <c r="O93" s="12" t="str">
        <f>IF('Control Sample Data'!C92="","",IF(SUM('Control Sample Data'!C$3:C$98)&gt;10,IF(AND(ISNUMBER('Control Sample Data'!C92),'Control Sample Data'!C92&lt;35,'Control Sample Data'!C92&gt;0),'Control Sample Data'!C92,35),""))</f>
        <v/>
      </c>
      <c r="P93" s="12" t="str">
        <f>IF('Control Sample Data'!D92="","",IF(SUM('Control Sample Data'!D$3:D$98)&gt;10,IF(AND(ISNUMBER('Control Sample Data'!D92),'Control Sample Data'!D92&lt;35,'Control Sample Data'!D92&gt;0),'Control Sample Data'!D92,35),""))</f>
        <v/>
      </c>
      <c r="Q93" s="12" t="str">
        <f>IF('Control Sample Data'!E92="","",IF(SUM('Control Sample Data'!E$3:E$98)&gt;10,IF(AND(ISNUMBER('Control Sample Data'!E92),'Control Sample Data'!E92&lt;35,'Control Sample Data'!E92&gt;0),'Control Sample Data'!E92,35),""))</f>
        <v/>
      </c>
      <c r="R93" s="12" t="str">
        <f>IF('Control Sample Data'!F92="","",IF(SUM('Control Sample Data'!F$3:F$98)&gt;10,IF(AND(ISNUMBER('Control Sample Data'!F92),'Control Sample Data'!F92&lt;35,'Control Sample Data'!F92&gt;0),'Control Sample Data'!F92,35),""))</f>
        <v/>
      </c>
      <c r="S93" s="12" t="str">
        <f>IF('Control Sample Data'!G92="","",IF(SUM('Control Sample Data'!G$3:G$98)&gt;10,IF(AND(ISNUMBER('Control Sample Data'!G92),'Control Sample Data'!G92&lt;35,'Control Sample Data'!G92&gt;0),'Control Sample Data'!G92,35),""))</f>
        <v/>
      </c>
      <c r="T93" s="12" t="str">
        <f>IF('Control Sample Data'!H92="","",IF(SUM('Control Sample Data'!H$3:H$98)&gt;10,IF(AND(ISNUMBER('Control Sample Data'!H92),'Control Sample Data'!H92&lt;35,'Control Sample Data'!H92&gt;0),'Control Sample Data'!H92,35),""))</f>
        <v/>
      </c>
      <c r="U93" s="12" t="str">
        <f>IF('Control Sample Data'!I92="","",IF(SUM('Control Sample Data'!I$3:I$98)&gt;10,IF(AND(ISNUMBER('Control Sample Data'!I92),'Control Sample Data'!I92&lt;35,'Control Sample Data'!I92&gt;0),'Control Sample Data'!I92,35),""))</f>
        <v/>
      </c>
      <c r="V93" s="12" t="str">
        <f>IF('Control Sample Data'!J92="","",IF(SUM('Control Sample Data'!J$3:J$98)&gt;10,IF(AND(ISNUMBER('Control Sample Data'!J92),'Control Sample Data'!J92&lt;35,'Control Sample Data'!J92&gt;0),'Control Sample Data'!J92,35),""))</f>
        <v/>
      </c>
      <c r="W93" s="12" t="str">
        <f>IF('Control Sample Data'!K92="","",IF(SUM('Control Sample Data'!K$3:K$98)&gt;10,IF(AND(ISNUMBER('Control Sample Data'!K92),'Control Sample Data'!K92&lt;35,'Control Sample Data'!K92&gt;0),'Control Sample Data'!K92,35),""))</f>
        <v/>
      </c>
      <c r="X93" s="12" t="str">
        <f>IF('Control Sample Data'!L92="","",IF(SUM('Control Sample Data'!L$3:L$98)&gt;10,IF(AND(ISNUMBER('Control Sample Data'!L92),'Control Sample Data'!L92&lt;35,'Control Sample Data'!L92&gt;0),'Control Sample Data'!L92,35),""))</f>
        <v/>
      </c>
      <c r="AS93" s="11" t="str">
        <f t="shared" si="92"/>
        <v>NM_012423</v>
      </c>
      <c r="AT93" s="44" t="s">
        <v>311</v>
      </c>
      <c r="AU93" s="12" t="str">
        <f t="shared" si="72"/>
        <v/>
      </c>
      <c r="AV93" s="12" t="str">
        <f t="shared" si="73"/>
        <v/>
      </c>
      <c r="AW93" s="12" t="str">
        <f t="shared" si="74"/>
        <v/>
      </c>
      <c r="AX93" s="12" t="str">
        <f t="shared" si="75"/>
        <v/>
      </c>
      <c r="AY93" s="12" t="str">
        <f t="shared" si="76"/>
        <v/>
      </c>
      <c r="AZ93" s="12" t="str">
        <f t="shared" si="77"/>
        <v/>
      </c>
      <c r="BA93" s="12" t="str">
        <f t="shared" si="78"/>
        <v/>
      </c>
      <c r="BB93" s="12" t="str">
        <f t="shared" si="79"/>
        <v/>
      </c>
      <c r="BC93" s="12" t="str">
        <f t="shared" si="80"/>
        <v/>
      </c>
      <c r="BD93" s="12" t="str">
        <f t="shared" si="81"/>
        <v/>
      </c>
      <c r="BE93" s="12" t="str">
        <f t="shared" si="82"/>
        <v/>
      </c>
      <c r="BF93" s="12" t="str">
        <f t="shared" si="83"/>
        <v/>
      </c>
      <c r="BG93" s="12" t="str">
        <f t="shared" si="84"/>
        <v/>
      </c>
      <c r="BH93" s="12" t="str">
        <f t="shared" si="85"/>
        <v/>
      </c>
      <c r="BI93" s="12" t="str">
        <f t="shared" si="86"/>
        <v/>
      </c>
      <c r="BJ93" s="12" t="str">
        <f t="shared" si="87"/>
        <v/>
      </c>
      <c r="BK93" s="12" t="str">
        <f t="shared" si="88"/>
        <v/>
      </c>
      <c r="BL93" s="12" t="str">
        <f t="shared" si="89"/>
        <v/>
      </c>
      <c r="BM93" s="12" t="str">
        <f t="shared" si="90"/>
        <v/>
      </c>
      <c r="BN93" s="12" t="str">
        <f t="shared" si="91"/>
        <v/>
      </c>
      <c r="BO93" s="46" t="str">
        <f t="shared" si="116"/>
        <v>N/A</v>
      </c>
      <c r="BP93" s="46" t="str">
        <f t="shared" si="117"/>
        <v>N/A</v>
      </c>
      <c r="BQ93" s="43" t="str">
        <f t="shared" si="93"/>
        <v>NM_012423</v>
      </c>
      <c r="BR93" s="44" t="s">
        <v>489</v>
      </c>
      <c r="BS93" s="47" t="str">
        <f t="shared" si="94"/>
        <v/>
      </c>
      <c r="BT93" s="47" t="str">
        <f t="shared" si="95"/>
        <v/>
      </c>
      <c r="BU93" s="47" t="str">
        <f t="shared" si="96"/>
        <v/>
      </c>
      <c r="BV93" s="47" t="str">
        <f t="shared" si="97"/>
        <v/>
      </c>
      <c r="BW93" s="47" t="str">
        <f t="shared" si="98"/>
        <v/>
      </c>
      <c r="BX93" s="47" t="str">
        <f t="shared" si="99"/>
        <v/>
      </c>
      <c r="BY93" s="47" t="str">
        <f t="shared" si="100"/>
        <v/>
      </c>
      <c r="BZ93" s="47" t="str">
        <f t="shared" si="101"/>
        <v/>
      </c>
      <c r="CA93" s="47" t="str">
        <f t="shared" si="102"/>
        <v/>
      </c>
      <c r="CB93" s="47" t="str">
        <f t="shared" si="103"/>
        <v/>
      </c>
      <c r="CC93" s="47" t="str">
        <f t="shared" si="104"/>
        <v/>
      </c>
      <c r="CD93" s="47" t="str">
        <f t="shared" si="105"/>
        <v/>
      </c>
      <c r="CE93" s="47" t="str">
        <f t="shared" si="106"/>
        <v/>
      </c>
      <c r="CF93" s="47" t="str">
        <f t="shared" si="107"/>
        <v/>
      </c>
      <c r="CG93" s="47" t="str">
        <f t="shared" si="108"/>
        <v/>
      </c>
      <c r="CH93" s="47" t="str">
        <f t="shared" si="109"/>
        <v/>
      </c>
      <c r="CI93" s="47" t="str">
        <f t="shared" si="110"/>
        <v/>
      </c>
      <c r="CJ93" s="47" t="str">
        <f t="shared" si="111"/>
        <v/>
      </c>
      <c r="CK93" s="47" t="str">
        <f t="shared" si="112"/>
        <v/>
      </c>
      <c r="CL93" s="47" t="str">
        <f t="shared" si="113"/>
        <v/>
      </c>
    </row>
    <row r="94" spans="1:90" ht="12.75">
      <c r="A94" s="11" t="str">
        <f>'Gene Table'!C93</f>
        <v>NM_000194</v>
      </c>
      <c r="B94" s="11" t="s">
        <v>315</v>
      </c>
      <c r="C94" s="12" t="str">
        <f>IF('Test Sample Data'!C93="","",IF(SUM('Test Sample Data'!C$3:C$98)&gt;10,IF(AND(ISNUMBER('Test Sample Data'!C93),'Test Sample Data'!C93&lt;35,'Test Sample Data'!C93&gt;0),'Test Sample Data'!C93,35),""))</f>
        <v/>
      </c>
      <c r="D94" s="12" t="str">
        <f>IF('Test Sample Data'!D93="","",IF(SUM('Test Sample Data'!D$3:D$98)&gt;10,IF(AND(ISNUMBER('Test Sample Data'!D93),'Test Sample Data'!D93&lt;35,'Test Sample Data'!D93&gt;0),'Test Sample Data'!D93,35),""))</f>
        <v/>
      </c>
      <c r="E94" s="12" t="str">
        <f>IF('Test Sample Data'!E93="","",IF(SUM('Test Sample Data'!E$3:E$98)&gt;10,IF(AND(ISNUMBER('Test Sample Data'!E93),'Test Sample Data'!E93&lt;35,'Test Sample Data'!E93&gt;0),'Test Sample Data'!E93,35),""))</f>
        <v/>
      </c>
      <c r="F94" s="12" t="str">
        <f>IF('Test Sample Data'!F93="","",IF(SUM('Test Sample Data'!F$3:F$98)&gt;10,IF(AND(ISNUMBER('Test Sample Data'!F93),'Test Sample Data'!F93&lt;35,'Test Sample Data'!F93&gt;0),'Test Sample Data'!F93,35),""))</f>
        <v/>
      </c>
      <c r="G94" s="12" t="str">
        <f>IF('Test Sample Data'!G93="","",IF(SUM('Test Sample Data'!G$3:G$98)&gt;10,IF(AND(ISNUMBER('Test Sample Data'!G93),'Test Sample Data'!G93&lt;35,'Test Sample Data'!G93&gt;0),'Test Sample Data'!G93,35),""))</f>
        <v/>
      </c>
      <c r="H94" s="12" t="str">
        <f>IF('Test Sample Data'!H93="","",IF(SUM('Test Sample Data'!H$3:H$98)&gt;10,IF(AND(ISNUMBER('Test Sample Data'!H93),'Test Sample Data'!H93&lt;35,'Test Sample Data'!H93&gt;0),'Test Sample Data'!H93,35),""))</f>
        <v/>
      </c>
      <c r="I94" s="12" t="str">
        <f>IF('Test Sample Data'!I93="","",IF(SUM('Test Sample Data'!I$3:I$98)&gt;10,IF(AND(ISNUMBER('Test Sample Data'!I93),'Test Sample Data'!I93&lt;35,'Test Sample Data'!I93&gt;0),'Test Sample Data'!I93,35),""))</f>
        <v/>
      </c>
      <c r="J94" s="12" t="str">
        <f>IF('Test Sample Data'!J93="","",IF(SUM('Test Sample Data'!J$3:J$98)&gt;10,IF(AND(ISNUMBER('Test Sample Data'!J93),'Test Sample Data'!J93&lt;35,'Test Sample Data'!J93&gt;0),'Test Sample Data'!J93,35),""))</f>
        <v/>
      </c>
      <c r="K94" s="12" t="str">
        <f>IF('Test Sample Data'!K93="","",IF(SUM('Test Sample Data'!K$3:K$98)&gt;10,IF(AND(ISNUMBER('Test Sample Data'!K93),'Test Sample Data'!K93&lt;35,'Test Sample Data'!K93&gt;0),'Test Sample Data'!K93,35),""))</f>
        <v/>
      </c>
      <c r="L94" s="12" t="str">
        <f>IF('Test Sample Data'!L93="","",IF(SUM('Test Sample Data'!L$3:L$98)&gt;10,IF(AND(ISNUMBER('Test Sample Data'!L93),'Test Sample Data'!L93&lt;35,'Test Sample Data'!L93&gt;0),'Test Sample Data'!L93,35),""))</f>
        <v/>
      </c>
      <c r="M94" s="12" t="str">
        <f>'Gene Table'!C93</f>
        <v>NM_000194</v>
      </c>
      <c r="N94" s="12" t="s">
        <v>315</v>
      </c>
      <c r="O94" s="12" t="str">
        <f>IF('Control Sample Data'!C93="","",IF(SUM('Control Sample Data'!C$3:C$98)&gt;10,IF(AND(ISNUMBER('Control Sample Data'!C93),'Control Sample Data'!C93&lt;35,'Control Sample Data'!C93&gt;0),'Control Sample Data'!C93,35),""))</f>
        <v/>
      </c>
      <c r="P94" s="12" t="str">
        <f>IF('Control Sample Data'!D93="","",IF(SUM('Control Sample Data'!D$3:D$98)&gt;10,IF(AND(ISNUMBER('Control Sample Data'!D93),'Control Sample Data'!D93&lt;35,'Control Sample Data'!D93&gt;0),'Control Sample Data'!D93,35),""))</f>
        <v/>
      </c>
      <c r="Q94" s="12" t="str">
        <f>IF('Control Sample Data'!E93="","",IF(SUM('Control Sample Data'!E$3:E$98)&gt;10,IF(AND(ISNUMBER('Control Sample Data'!E93),'Control Sample Data'!E93&lt;35,'Control Sample Data'!E93&gt;0),'Control Sample Data'!E93,35),""))</f>
        <v/>
      </c>
      <c r="R94" s="12" t="str">
        <f>IF('Control Sample Data'!F93="","",IF(SUM('Control Sample Data'!F$3:F$98)&gt;10,IF(AND(ISNUMBER('Control Sample Data'!F93),'Control Sample Data'!F93&lt;35,'Control Sample Data'!F93&gt;0),'Control Sample Data'!F93,35),""))</f>
        <v/>
      </c>
      <c r="S94" s="12" t="str">
        <f>IF('Control Sample Data'!G93="","",IF(SUM('Control Sample Data'!G$3:G$98)&gt;10,IF(AND(ISNUMBER('Control Sample Data'!G93),'Control Sample Data'!G93&lt;35,'Control Sample Data'!G93&gt;0),'Control Sample Data'!G93,35),""))</f>
        <v/>
      </c>
      <c r="T94" s="12" t="str">
        <f>IF('Control Sample Data'!H93="","",IF(SUM('Control Sample Data'!H$3:H$98)&gt;10,IF(AND(ISNUMBER('Control Sample Data'!H93),'Control Sample Data'!H93&lt;35,'Control Sample Data'!H93&gt;0),'Control Sample Data'!H93,35),""))</f>
        <v/>
      </c>
      <c r="U94" s="12" t="str">
        <f>IF('Control Sample Data'!I93="","",IF(SUM('Control Sample Data'!I$3:I$98)&gt;10,IF(AND(ISNUMBER('Control Sample Data'!I93),'Control Sample Data'!I93&lt;35,'Control Sample Data'!I93&gt;0),'Control Sample Data'!I93,35),""))</f>
        <v/>
      </c>
      <c r="V94" s="12" t="str">
        <f>IF('Control Sample Data'!J93="","",IF(SUM('Control Sample Data'!J$3:J$98)&gt;10,IF(AND(ISNUMBER('Control Sample Data'!J93),'Control Sample Data'!J93&lt;35,'Control Sample Data'!J93&gt;0),'Control Sample Data'!J93,35),""))</f>
        <v/>
      </c>
      <c r="W94" s="12" t="str">
        <f>IF('Control Sample Data'!K93="","",IF(SUM('Control Sample Data'!K$3:K$98)&gt;10,IF(AND(ISNUMBER('Control Sample Data'!K93),'Control Sample Data'!K93&lt;35,'Control Sample Data'!K93&gt;0),'Control Sample Data'!K93,35),""))</f>
        <v/>
      </c>
      <c r="X94" s="12" t="str">
        <f>IF('Control Sample Data'!L93="","",IF(SUM('Control Sample Data'!L$3:L$98)&gt;10,IF(AND(ISNUMBER('Control Sample Data'!L93),'Control Sample Data'!L93&lt;35,'Control Sample Data'!L93&gt;0),'Control Sample Data'!L93,35),""))</f>
        <v/>
      </c>
      <c r="AS94" s="11" t="str">
        <f t="shared" si="92"/>
        <v>NM_000194</v>
      </c>
      <c r="AT94" s="44" t="s">
        <v>315</v>
      </c>
      <c r="AU94" s="12" t="str">
        <f t="shared" si="72"/>
        <v/>
      </c>
      <c r="AV94" s="12" t="str">
        <f t="shared" si="73"/>
        <v/>
      </c>
      <c r="AW94" s="12" t="str">
        <f t="shared" si="74"/>
        <v/>
      </c>
      <c r="AX94" s="12" t="str">
        <f t="shared" si="75"/>
        <v/>
      </c>
      <c r="AY94" s="12" t="str">
        <f t="shared" si="76"/>
        <v/>
      </c>
      <c r="AZ94" s="12" t="str">
        <f t="shared" si="77"/>
        <v/>
      </c>
      <c r="BA94" s="12" t="str">
        <f t="shared" si="78"/>
        <v/>
      </c>
      <c r="BB94" s="12" t="str">
        <f t="shared" si="79"/>
        <v/>
      </c>
      <c r="BC94" s="12" t="str">
        <f t="shared" si="80"/>
        <v/>
      </c>
      <c r="BD94" s="12" t="str">
        <f t="shared" si="81"/>
        <v/>
      </c>
      <c r="BE94" s="12" t="str">
        <f t="shared" si="82"/>
        <v/>
      </c>
      <c r="BF94" s="12" t="str">
        <f t="shared" si="83"/>
        <v/>
      </c>
      <c r="BG94" s="12" t="str">
        <f t="shared" si="84"/>
        <v/>
      </c>
      <c r="BH94" s="12" t="str">
        <f t="shared" si="85"/>
        <v/>
      </c>
      <c r="BI94" s="12" t="str">
        <f t="shared" si="86"/>
        <v/>
      </c>
      <c r="BJ94" s="12" t="str">
        <f t="shared" si="87"/>
        <v/>
      </c>
      <c r="BK94" s="12" t="str">
        <f t="shared" si="88"/>
        <v/>
      </c>
      <c r="BL94" s="12" t="str">
        <f t="shared" si="89"/>
        <v/>
      </c>
      <c r="BM94" s="12" t="str">
        <f t="shared" si="90"/>
        <v/>
      </c>
      <c r="BN94" s="12" t="str">
        <f t="shared" si="91"/>
        <v/>
      </c>
      <c r="BO94" s="46" t="str">
        <f t="shared" si="116"/>
        <v>N/A</v>
      </c>
      <c r="BP94" s="46" t="str">
        <f t="shared" si="117"/>
        <v>N/A</v>
      </c>
      <c r="BQ94" s="43" t="str">
        <f t="shared" si="93"/>
        <v>NM_000194</v>
      </c>
      <c r="BR94" s="44" t="s">
        <v>490</v>
      </c>
      <c r="BS94" s="47" t="str">
        <f t="shared" si="94"/>
        <v/>
      </c>
      <c r="BT94" s="47" t="str">
        <f t="shared" si="95"/>
        <v/>
      </c>
      <c r="BU94" s="47" t="str">
        <f t="shared" si="96"/>
        <v/>
      </c>
      <c r="BV94" s="47" t="str">
        <f t="shared" si="97"/>
        <v/>
      </c>
      <c r="BW94" s="47" t="str">
        <f t="shared" si="98"/>
        <v/>
      </c>
      <c r="BX94" s="47" t="str">
        <f t="shared" si="99"/>
        <v/>
      </c>
      <c r="BY94" s="47" t="str">
        <f t="shared" si="100"/>
        <v/>
      </c>
      <c r="BZ94" s="47" t="str">
        <f t="shared" si="101"/>
        <v/>
      </c>
      <c r="CA94" s="47" t="str">
        <f t="shared" si="102"/>
        <v/>
      </c>
      <c r="CB94" s="47" t="str">
        <f t="shared" si="103"/>
        <v/>
      </c>
      <c r="CC94" s="47" t="str">
        <f t="shared" si="104"/>
        <v/>
      </c>
      <c r="CD94" s="47" t="str">
        <f t="shared" si="105"/>
        <v/>
      </c>
      <c r="CE94" s="47" t="str">
        <f t="shared" si="106"/>
        <v/>
      </c>
      <c r="CF94" s="47" t="str">
        <f t="shared" si="107"/>
        <v/>
      </c>
      <c r="CG94" s="47" t="str">
        <f t="shared" si="108"/>
        <v/>
      </c>
      <c r="CH94" s="47" t="str">
        <f t="shared" si="109"/>
        <v/>
      </c>
      <c r="CI94" s="47" t="str">
        <f t="shared" si="110"/>
        <v/>
      </c>
      <c r="CJ94" s="47" t="str">
        <f t="shared" si="111"/>
        <v/>
      </c>
      <c r="CK94" s="47" t="str">
        <f t="shared" si="112"/>
        <v/>
      </c>
      <c r="CL94" s="47" t="str">
        <f t="shared" si="113"/>
        <v/>
      </c>
    </row>
    <row r="95" spans="1:90" ht="12.75">
      <c r="A95" s="11" t="str">
        <f>'Gene Table'!C94</f>
        <v>NR_003286</v>
      </c>
      <c r="B95" s="11" t="s">
        <v>319</v>
      </c>
      <c r="C95" s="12" t="str">
        <f>IF('Test Sample Data'!C94="","",IF(SUM('Test Sample Data'!C$3:C$98)&gt;10,IF(AND(ISNUMBER('Test Sample Data'!C94),'Test Sample Data'!C94&lt;35,'Test Sample Data'!C94&gt;0),'Test Sample Data'!C94,35),""))</f>
        <v/>
      </c>
      <c r="D95" s="12" t="str">
        <f>IF('Test Sample Data'!D94="","",IF(SUM('Test Sample Data'!D$3:D$98)&gt;10,IF(AND(ISNUMBER('Test Sample Data'!D94),'Test Sample Data'!D94&lt;35,'Test Sample Data'!D94&gt;0),'Test Sample Data'!D94,35),""))</f>
        <v/>
      </c>
      <c r="E95" s="12" t="str">
        <f>IF('Test Sample Data'!E94="","",IF(SUM('Test Sample Data'!E$3:E$98)&gt;10,IF(AND(ISNUMBER('Test Sample Data'!E94),'Test Sample Data'!E94&lt;35,'Test Sample Data'!E94&gt;0),'Test Sample Data'!E94,35),""))</f>
        <v/>
      </c>
      <c r="F95" s="12" t="str">
        <f>IF('Test Sample Data'!F94="","",IF(SUM('Test Sample Data'!F$3:F$98)&gt;10,IF(AND(ISNUMBER('Test Sample Data'!F94),'Test Sample Data'!F94&lt;35,'Test Sample Data'!F94&gt;0),'Test Sample Data'!F94,35),""))</f>
        <v/>
      </c>
      <c r="G95" s="12" t="str">
        <f>IF('Test Sample Data'!G94="","",IF(SUM('Test Sample Data'!G$3:G$98)&gt;10,IF(AND(ISNUMBER('Test Sample Data'!G94),'Test Sample Data'!G94&lt;35,'Test Sample Data'!G94&gt;0),'Test Sample Data'!G94,35),""))</f>
        <v/>
      </c>
      <c r="H95" s="12" t="str">
        <f>IF('Test Sample Data'!H94="","",IF(SUM('Test Sample Data'!H$3:H$98)&gt;10,IF(AND(ISNUMBER('Test Sample Data'!H94),'Test Sample Data'!H94&lt;35,'Test Sample Data'!H94&gt;0),'Test Sample Data'!H94,35),""))</f>
        <v/>
      </c>
      <c r="I95" s="12" t="str">
        <f>IF('Test Sample Data'!I94="","",IF(SUM('Test Sample Data'!I$3:I$98)&gt;10,IF(AND(ISNUMBER('Test Sample Data'!I94),'Test Sample Data'!I94&lt;35,'Test Sample Data'!I94&gt;0),'Test Sample Data'!I94,35),""))</f>
        <v/>
      </c>
      <c r="J95" s="12" t="str">
        <f>IF('Test Sample Data'!J94="","",IF(SUM('Test Sample Data'!J$3:J$98)&gt;10,IF(AND(ISNUMBER('Test Sample Data'!J94),'Test Sample Data'!J94&lt;35,'Test Sample Data'!J94&gt;0),'Test Sample Data'!J94,35),""))</f>
        <v/>
      </c>
      <c r="K95" s="12" t="str">
        <f>IF('Test Sample Data'!K94="","",IF(SUM('Test Sample Data'!K$3:K$98)&gt;10,IF(AND(ISNUMBER('Test Sample Data'!K94),'Test Sample Data'!K94&lt;35,'Test Sample Data'!K94&gt;0),'Test Sample Data'!K94,35),""))</f>
        <v/>
      </c>
      <c r="L95" s="12" t="str">
        <f>IF('Test Sample Data'!L94="","",IF(SUM('Test Sample Data'!L$3:L$98)&gt;10,IF(AND(ISNUMBER('Test Sample Data'!L94),'Test Sample Data'!L94&lt;35,'Test Sample Data'!L94&gt;0),'Test Sample Data'!L94,35),""))</f>
        <v/>
      </c>
      <c r="M95" s="12" t="str">
        <f>'Gene Table'!C94</f>
        <v>NR_003286</v>
      </c>
      <c r="N95" s="12" t="s">
        <v>319</v>
      </c>
      <c r="O95" s="12" t="str">
        <f>IF('Control Sample Data'!C94="","",IF(SUM('Control Sample Data'!C$3:C$98)&gt;10,IF(AND(ISNUMBER('Control Sample Data'!C94),'Control Sample Data'!C94&lt;35,'Control Sample Data'!C94&gt;0),'Control Sample Data'!C94,35),""))</f>
        <v/>
      </c>
      <c r="P95" s="12" t="str">
        <f>IF('Control Sample Data'!D94="","",IF(SUM('Control Sample Data'!D$3:D$98)&gt;10,IF(AND(ISNUMBER('Control Sample Data'!D94),'Control Sample Data'!D94&lt;35,'Control Sample Data'!D94&gt;0),'Control Sample Data'!D94,35),""))</f>
        <v/>
      </c>
      <c r="Q95" s="12" t="str">
        <f>IF('Control Sample Data'!E94="","",IF(SUM('Control Sample Data'!E$3:E$98)&gt;10,IF(AND(ISNUMBER('Control Sample Data'!E94),'Control Sample Data'!E94&lt;35,'Control Sample Data'!E94&gt;0),'Control Sample Data'!E94,35),""))</f>
        <v/>
      </c>
      <c r="R95" s="12" t="str">
        <f>IF('Control Sample Data'!F94="","",IF(SUM('Control Sample Data'!F$3:F$98)&gt;10,IF(AND(ISNUMBER('Control Sample Data'!F94),'Control Sample Data'!F94&lt;35,'Control Sample Data'!F94&gt;0),'Control Sample Data'!F94,35),""))</f>
        <v/>
      </c>
      <c r="S95" s="12" t="str">
        <f>IF('Control Sample Data'!G94="","",IF(SUM('Control Sample Data'!G$3:G$98)&gt;10,IF(AND(ISNUMBER('Control Sample Data'!G94),'Control Sample Data'!G94&lt;35,'Control Sample Data'!G94&gt;0),'Control Sample Data'!G94,35),""))</f>
        <v/>
      </c>
      <c r="T95" s="12" t="str">
        <f>IF('Control Sample Data'!H94="","",IF(SUM('Control Sample Data'!H$3:H$98)&gt;10,IF(AND(ISNUMBER('Control Sample Data'!H94),'Control Sample Data'!H94&lt;35,'Control Sample Data'!H94&gt;0),'Control Sample Data'!H94,35),""))</f>
        <v/>
      </c>
      <c r="U95" s="12" t="str">
        <f>IF('Control Sample Data'!I94="","",IF(SUM('Control Sample Data'!I$3:I$98)&gt;10,IF(AND(ISNUMBER('Control Sample Data'!I94),'Control Sample Data'!I94&lt;35,'Control Sample Data'!I94&gt;0),'Control Sample Data'!I94,35),""))</f>
        <v/>
      </c>
      <c r="V95" s="12" t="str">
        <f>IF('Control Sample Data'!J94="","",IF(SUM('Control Sample Data'!J$3:J$98)&gt;10,IF(AND(ISNUMBER('Control Sample Data'!J94),'Control Sample Data'!J94&lt;35,'Control Sample Data'!J94&gt;0),'Control Sample Data'!J94,35),""))</f>
        <v/>
      </c>
      <c r="W95" s="12" t="str">
        <f>IF('Control Sample Data'!K94="","",IF(SUM('Control Sample Data'!K$3:K$98)&gt;10,IF(AND(ISNUMBER('Control Sample Data'!K94),'Control Sample Data'!K94&lt;35,'Control Sample Data'!K94&gt;0),'Control Sample Data'!K94,35),""))</f>
        <v/>
      </c>
      <c r="X95" s="12" t="str">
        <f>IF('Control Sample Data'!L94="","",IF(SUM('Control Sample Data'!L$3:L$98)&gt;10,IF(AND(ISNUMBER('Control Sample Data'!L94),'Control Sample Data'!L94&lt;35,'Control Sample Data'!L94&gt;0),'Control Sample Data'!L94,35),""))</f>
        <v/>
      </c>
      <c r="AS95" s="11" t="str">
        <f t="shared" si="92"/>
        <v>NR_003286</v>
      </c>
      <c r="AT95" s="44" t="s">
        <v>319</v>
      </c>
      <c r="AU95" s="12" t="str">
        <f t="shared" si="72"/>
        <v/>
      </c>
      <c r="AV95" s="12" t="str">
        <f t="shared" si="73"/>
        <v/>
      </c>
      <c r="AW95" s="12" t="str">
        <f t="shared" si="74"/>
        <v/>
      </c>
      <c r="AX95" s="12" t="str">
        <f t="shared" si="75"/>
        <v/>
      </c>
      <c r="AY95" s="12" t="str">
        <f t="shared" si="76"/>
        <v/>
      </c>
      <c r="AZ95" s="12" t="str">
        <f t="shared" si="77"/>
        <v/>
      </c>
      <c r="BA95" s="12" t="str">
        <f t="shared" si="78"/>
        <v/>
      </c>
      <c r="BB95" s="12" t="str">
        <f t="shared" si="79"/>
        <v/>
      </c>
      <c r="BC95" s="12" t="str">
        <f t="shared" si="80"/>
        <v/>
      </c>
      <c r="BD95" s="12" t="str">
        <f t="shared" si="81"/>
        <v/>
      </c>
      <c r="BE95" s="12" t="str">
        <f t="shared" si="82"/>
        <v/>
      </c>
      <c r="BF95" s="12" t="str">
        <f t="shared" si="83"/>
        <v/>
      </c>
      <c r="BG95" s="12" t="str">
        <f t="shared" si="84"/>
        <v/>
      </c>
      <c r="BH95" s="12" t="str">
        <f t="shared" si="85"/>
        <v/>
      </c>
      <c r="BI95" s="12" t="str">
        <f t="shared" si="86"/>
        <v/>
      </c>
      <c r="BJ95" s="12" t="str">
        <f t="shared" si="87"/>
        <v/>
      </c>
      <c r="BK95" s="12" t="str">
        <f t="shared" si="88"/>
        <v/>
      </c>
      <c r="BL95" s="12" t="str">
        <f t="shared" si="89"/>
        <v/>
      </c>
      <c r="BM95" s="12" t="str">
        <f t="shared" si="90"/>
        <v/>
      </c>
      <c r="BN95" s="12" t="str">
        <f t="shared" si="91"/>
        <v/>
      </c>
      <c r="BO95" s="46" t="str">
        <f t="shared" si="116"/>
        <v>N/A</v>
      </c>
      <c r="BP95" s="46" t="str">
        <f t="shared" si="117"/>
        <v>N/A</v>
      </c>
      <c r="BQ95" s="43" t="str">
        <f t="shared" si="93"/>
        <v>NR_003286</v>
      </c>
      <c r="BR95" s="44" t="s">
        <v>491</v>
      </c>
      <c r="BS95" s="47" t="str">
        <f t="shared" si="94"/>
        <v/>
      </c>
      <c r="BT95" s="47" t="str">
        <f t="shared" si="95"/>
        <v/>
      </c>
      <c r="BU95" s="47" t="str">
        <f t="shared" si="96"/>
        <v/>
      </c>
      <c r="BV95" s="47" t="str">
        <f t="shared" si="97"/>
        <v/>
      </c>
      <c r="BW95" s="47" t="str">
        <f t="shared" si="98"/>
        <v/>
      </c>
      <c r="BX95" s="47" t="str">
        <f t="shared" si="99"/>
        <v/>
      </c>
      <c r="BY95" s="47" t="str">
        <f t="shared" si="100"/>
        <v/>
      </c>
      <c r="BZ95" s="47" t="str">
        <f t="shared" si="101"/>
        <v/>
      </c>
      <c r="CA95" s="47" t="str">
        <f t="shared" si="102"/>
        <v/>
      </c>
      <c r="CB95" s="47" t="str">
        <f t="shared" si="103"/>
        <v/>
      </c>
      <c r="CC95" s="47" t="str">
        <f t="shared" si="104"/>
        <v/>
      </c>
      <c r="CD95" s="47" t="str">
        <f t="shared" si="105"/>
        <v/>
      </c>
      <c r="CE95" s="47" t="str">
        <f t="shared" si="106"/>
        <v/>
      </c>
      <c r="CF95" s="47" t="str">
        <f t="shared" si="107"/>
        <v/>
      </c>
      <c r="CG95" s="47" t="str">
        <f t="shared" si="108"/>
        <v/>
      </c>
      <c r="CH95" s="47" t="str">
        <f t="shared" si="109"/>
        <v/>
      </c>
      <c r="CI95" s="47" t="str">
        <f t="shared" si="110"/>
        <v/>
      </c>
      <c r="CJ95" s="47" t="str">
        <f t="shared" si="111"/>
        <v/>
      </c>
      <c r="CK95" s="47" t="str">
        <f t="shared" si="112"/>
        <v/>
      </c>
      <c r="CL95" s="47" t="str">
        <f t="shared" si="113"/>
        <v/>
      </c>
    </row>
    <row r="96" spans="1:90" ht="12.75">
      <c r="A96" s="11" t="str">
        <f>'Gene Table'!C95</f>
        <v>RT</v>
      </c>
      <c r="B96" s="11" t="s">
        <v>323</v>
      </c>
      <c r="C96" s="12" t="str">
        <f>IF('Test Sample Data'!C95="","",IF(SUM('Test Sample Data'!C$3:C$98)&gt;10,IF(AND(ISNUMBER('Test Sample Data'!C95),'Test Sample Data'!C95&lt;35,'Test Sample Data'!C95&gt;0),'Test Sample Data'!C95,35),""))</f>
        <v/>
      </c>
      <c r="D96" s="12" t="str">
        <f>IF('Test Sample Data'!D95="","",IF(SUM('Test Sample Data'!D$3:D$98)&gt;10,IF(AND(ISNUMBER('Test Sample Data'!D95),'Test Sample Data'!D95&lt;35,'Test Sample Data'!D95&gt;0),'Test Sample Data'!D95,35),""))</f>
        <v/>
      </c>
      <c r="E96" s="12" t="str">
        <f>IF('Test Sample Data'!E95="","",IF(SUM('Test Sample Data'!E$3:E$98)&gt;10,IF(AND(ISNUMBER('Test Sample Data'!E95),'Test Sample Data'!E95&lt;35,'Test Sample Data'!E95&gt;0),'Test Sample Data'!E95,35),""))</f>
        <v/>
      </c>
      <c r="F96" s="12" t="str">
        <f>IF('Test Sample Data'!F95="","",IF(SUM('Test Sample Data'!F$3:F$98)&gt;10,IF(AND(ISNUMBER('Test Sample Data'!F95),'Test Sample Data'!F95&lt;35,'Test Sample Data'!F95&gt;0),'Test Sample Data'!F95,35),""))</f>
        <v/>
      </c>
      <c r="G96" s="12" t="str">
        <f>IF('Test Sample Data'!G95="","",IF(SUM('Test Sample Data'!G$3:G$98)&gt;10,IF(AND(ISNUMBER('Test Sample Data'!G95),'Test Sample Data'!G95&lt;35,'Test Sample Data'!G95&gt;0),'Test Sample Data'!G95,35),""))</f>
        <v/>
      </c>
      <c r="H96" s="12" t="str">
        <f>IF('Test Sample Data'!H95="","",IF(SUM('Test Sample Data'!H$3:H$98)&gt;10,IF(AND(ISNUMBER('Test Sample Data'!H95),'Test Sample Data'!H95&lt;35,'Test Sample Data'!H95&gt;0),'Test Sample Data'!H95,35),""))</f>
        <v/>
      </c>
      <c r="I96" s="12" t="str">
        <f>IF('Test Sample Data'!I95="","",IF(SUM('Test Sample Data'!I$3:I$98)&gt;10,IF(AND(ISNUMBER('Test Sample Data'!I95),'Test Sample Data'!I95&lt;35,'Test Sample Data'!I95&gt;0),'Test Sample Data'!I95,35),""))</f>
        <v/>
      </c>
      <c r="J96" s="12" t="str">
        <f>IF('Test Sample Data'!J95="","",IF(SUM('Test Sample Data'!J$3:J$98)&gt;10,IF(AND(ISNUMBER('Test Sample Data'!J95),'Test Sample Data'!J95&lt;35,'Test Sample Data'!J95&gt;0),'Test Sample Data'!J95,35),""))</f>
        <v/>
      </c>
      <c r="K96" s="12" t="str">
        <f>IF('Test Sample Data'!K95="","",IF(SUM('Test Sample Data'!K$3:K$98)&gt;10,IF(AND(ISNUMBER('Test Sample Data'!K95),'Test Sample Data'!K95&lt;35,'Test Sample Data'!K95&gt;0),'Test Sample Data'!K95,35),""))</f>
        <v/>
      </c>
      <c r="L96" s="12" t="str">
        <f>IF('Test Sample Data'!L95="","",IF(SUM('Test Sample Data'!L$3:L$98)&gt;10,IF(AND(ISNUMBER('Test Sample Data'!L95),'Test Sample Data'!L95&lt;35,'Test Sample Data'!L95&gt;0),'Test Sample Data'!L95,35),""))</f>
        <v/>
      </c>
      <c r="M96" s="12" t="str">
        <f>'Gene Table'!C95</f>
        <v>RT</v>
      </c>
      <c r="N96" s="12" t="s">
        <v>323</v>
      </c>
      <c r="O96" s="12" t="str">
        <f>IF('Control Sample Data'!C95="","",IF(SUM('Control Sample Data'!C$3:C$98)&gt;10,IF(AND(ISNUMBER('Control Sample Data'!C95),'Control Sample Data'!C95&lt;35,'Control Sample Data'!C95&gt;0),'Control Sample Data'!C95,35),""))</f>
        <v/>
      </c>
      <c r="P96" s="12" t="str">
        <f>IF('Control Sample Data'!D95="","",IF(SUM('Control Sample Data'!D$3:D$98)&gt;10,IF(AND(ISNUMBER('Control Sample Data'!D95),'Control Sample Data'!D95&lt;35,'Control Sample Data'!D95&gt;0),'Control Sample Data'!D95,35),""))</f>
        <v/>
      </c>
      <c r="Q96" s="12" t="str">
        <f>IF('Control Sample Data'!E95="","",IF(SUM('Control Sample Data'!E$3:E$98)&gt;10,IF(AND(ISNUMBER('Control Sample Data'!E95),'Control Sample Data'!E95&lt;35,'Control Sample Data'!E95&gt;0),'Control Sample Data'!E95,35),""))</f>
        <v/>
      </c>
      <c r="R96" s="12" t="str">
        <f>IF('Control Sample Data'!F95="","",IF(SUM('Control Sample Data'!F$3:F$98)&gt;10,IF(AND(ISNUMBER('Control Sample Data'!F95),'Control Sample Data'!F95&lt;35,'Control Sample Data'!F95&gt;0),'Control Sample Data'!F95,35),""))</f>
        <v/>
      </c>
      <c r="S96" s="12" t="str">
        <f>IF('Control Sample Data'!G95="","",IF(SUM('Control Sample Data'!G$3:G$98)&gt;10,IF(AND(ISNUMBER('Control Sample Data'!G95),'Control Sample Data'!G95&lt;35,'Control Sample Data'!G95&gt;0),'Control Sample Data'!G95,35),""))</f>
        <v/>
      </c>
      <c r="T96" s="12" t="str">
        <f>IF('Control Sample Data'!H95="","",IF(SUM('Control Sample Data'!H$3:H$98)&gt;10,IF(AND(ISNUMBER('Control Sample Data'!H95),'Control Sample Data'!H95&lt;35,'Control Sample Data'!H95&gt;0),'Control Sample Data'!H95,35),""))</f>
        <v/>
      </c>
      <c r="U96" s="12" t="str">
        <f>IF('Control Sample Data'!I95="","",IF(SUM('Control Sample Data'!I$3:I$98)&gt;10,IF(AND(ISNUMBER('Control Sample Data'!I95),'Control Sample Data'!I95&lt;35,'Control Sample Data'!I95&gt;0),'Control Sample Data'!I95,35),""))</f>
        <v/>
      </c>
      <c r="V96" s="12" t="str">
        <f>IF('Control Sample Data'!J95="","",IF(SUM('Control Sample Data'!J$3:J$98)&gt;10,IF(AND(ISNUMBER('Control Sample Data'!J95),'Control Sample Data'!J95&lt;35,'Control Sample Data'!J95&gt;0),'Control Sample Data'!J95,35),""))</f>
        <v/>
      </c>
      <c r="W96" s="12" t="str">
        <f>IF('Control Sample Data'!K95="","",IF(SUM('Control Sample Data'!K$3:K$98)&gt;10,IF(AND(ISNUMBER('Control Sample Data'!K95),'Control Sample Data'!K95&lt;35,'Control Sample Data'!K95&gt;0),'Control Sample Data'!K95,35),""))</f>
        <v/>
      </c>
      <c r="X96" s="12" t="str">
        <f>IF('Control Sample Data'!L95="","",IF(SUM('Control Sample Data'!L$3:L$98)&gt;10,IF(AND(ISNUMBER('Control Sample Data'!L95),'Control Sample Data'!L95&lt;35,'Control Sample Data'!L95&gt;0),'Control Sample Data'!L95,35),""))</f>
        <v/>
      </c>
      <c r="AS96" s="11" t="str">
        <f t="shared" si="92"/>
        <v>RT</v>
      </c>
      <c r="AT96" s="44" t="s">
        <v>323</v>
      </c>
      <c r="AU96" s="12" t="str">
        <f t="shared" si="72"/>
        <v/>
      </c>
      <c r="AV96" s="12" t="str">
        <f t="shared" si="73"/>
        <v/>
      </c>
      <c r="AW96" s="12" t="str">
        <f t="shared" si="74"/>
        <v/>
      </c>
      <c r="AX96" s="12" t="str">
        <f t="shared" si="75"/>
        <v/>
      </c>
      <c r="AY96" s="12" t="str">
        <f t="shared" si="76"/>
        <v/>
      </c>
      <c r="AZ96" s="12" t="str">
        <f t="shared" si="77"/>
        <v/>
      </c>
      <c r="BA96" s="12" t="str">
        <f t="shared" si="78"/>
        <v/>
      </c>
      <c r="BB96" s="12" t="str">
        <f t="shared" si="79"/>
        <v/>
      </c>
      <c r="BC96" s="12" t="str">
        <f t="shared" si="80"/>
        <v/>
      </c>
      <c r="BD96" s="12" t="str">
        <f t="shared" si="81"/>
        <v/>
      </c>
      <c r="BE96" s="12" t="str">
        <f t="shared" si="82"/>
        <v/>
      </c>
      <c r="BF96" s="12" t="str">
        <f t="shared" si="83"/>
        <v/>
      </c>
      <c r="BG96" s="12" t="str">
        <f t="shared" si="84"/>
        <v/>
      </c>
      <c r="BH96" s="12" t="str">
        <f t="shared" si="85"/>
        <v/>
      </c>
      <c r="BI96" s="12" t="str">
        <f t="shared" si="86"/>
        <v/>
      </c>
      <c r="BJ96" s="12" t="str">
        <f t="shared" si="87"/>
        <v/>
      </c>
      <c r="BK96" s="12" t="str">
        <f t="shared" si="88"/>
        <v/>
      </c>
      <c r="BL96" s="12" t="str">
        <f t="shared" si="89"/>
        <v/>
      </c>
      <c r="BM96" s="12" t="str">
        <f t="shared" si="90"/>
        <v/>
      </c>
      <c r="BN96" s="12" t="str">
        <f t="shared" si="91"/>
        <v/>
      </c>
      <c r="BO96" s="46" t="str">
        <f t="shared" si="116"/>
        <v>N/A</v>
      </c>
      <c r="BP96" s="46" t="str">
        <f t="shared" si="117"/>
        <v>N/A</v>
      </c>
      <c r="BQ96" s="43" t="str">
        <f t="shared" si="93"/>
        <v>RT</v>
      </c>
      <c r="BR96" s="44" t="s">
        <v>492</v>
      </c>
      <c r="BS96" s="47" t="str">
        <f t="shared" si="94"/>
        <v/>
      </c>
      <c r="BT96" s="47" t="str">
        <f t="shared" si="95"/>
        <v/>
      </c>
      <c r="BU96" s="47" t="str">
        <f t="shared" si="96"/>
        <v/>
      </c>
      <c r="BV96" s="47" t="str">
        <f t="shared" si="97"/>
        <v/>
      </c>
      <c r="BW96" s="47" t="str">
        <f t="shared" si="98"/>
        <v/>
      </c>
      <c r="BX96" s="47" t="str">
        <f t="shared" si="99"/>
        <v/>
      </c>
      <c r="BY96" s="47" t="str">
        <f t="shared" si="100"/>
        <v/>
      </c>
      <c r="BZ96" s="47" t="str">
        <f t="shared" si="101"/>
        <v/>
      </c>
      <c r="CA96" s="47" t="str">
        <f t="shared" si="102"/>
        <v/>
      </c>
      <c r="CB96" s="47" t="str">
        <f t="shared" si="103"/>
        <v/>
      </c>
      <c r="CC96" s="47" t="str">
        <f t="shared" si="104"/>
        <v/>
      </c>
      <c r="CD96" s="47" t="str">
        <f t="shared" si="105"/>
        <v/>
      </c>
      <c r="CE96" s="47" t="str">
        <f t="shared" si="106"/>
        <v/>
      </c>
      <c r="CF96" s="47" t="str">
        <f t="shared" si="107"/>
        <v/>
      </c>
      <c r="CG96" s="47" t="str">
        <f t="shared" si="108"/>
        <v/>
      </c>
      <c r="CH96" s="47" t="str">
        <f t="shared" si="109"/>
        <v/>
      </c>
      <c r="CI96" s="47" t="str">
        <f t="shared" si="110"/>
        <v/>
      </c>
      <c r="CJ96" s="47" t="str">
        <f t="shared" si="111"/>
        <v/>
      </c>
      <c r="CK96" s="47" t="str">
        <f t="shared" si="112"/>
        <v/>
      </c>
      <c r="CL96" s="47" t="str">
        <f t="shared" si="113"/>
        <v/>
      </c>
    </row>
    <row r="97" spans="1:90" ht="12.75">
      <c r="A97" s="11" t="str">
        <f>'Gene Table'!C96</f>
        <v>RT</v>
      </c>
      <c r="B97" s="11" t="s">
        <v>325</v>
      </c>
      <c r="C97" s="12" t="str">
        <f>IF('Test Sample Data'!C96="","",IF(SUM('Test Sample Data'!C$3:C$98)&gt;10,IF(AND(ISNUMBER('Test Sample Data'!C96),'Test Sample Data'!C96&lt;35,'Test Sample Data'!C96&gt;0),'Test Sample Data'!C96,35),""))</f>
        <v/>
      </c>
      <c r="D97" s="12" t="str">
        <f>IF('Test Sample Data'!D96="","",IF(SUM('Test Sample Data'!D$3:D$98)&gt;10,IF(AND(ISNUMBER('Test Sample Data'!D96),'Test Sample Data'!D96&lt;35,'Test Sample Data'!D96&gt;0),'Test Sample Data'!D96,35),""))</f>
        <v/>
      </c>
      <c r="E97" s="12" t="str">
        <f>IF('Test Sample Data'!E96="","",IF(SUM('Test Sample Data'!E$3:E$98)&gt;10,IF(AND(ISNUMBER('Test Sample Data'!E96),'Test Sample Data'!E96&lt;35,'Test Sample Data'!E96&gt;0),'Test Sample Data'!E96,35),""))</f>
        <v/>
      </c>
      <c r="F97" s="12" t="str">
        <f>IF('Test Sample Data'!F96="","",IF(SUM('Test Sample Data'!F$3:F$98)&gt;10,IF(AND(ISNUMBER('Test Sample Data'!F96),'Test Sample Data'!F96&lt;35,'Test Sample Data'!F96&gt;0),'Test Sample Data'!F96,35),""))</f>
        <v/>
      </c>
      <c r="G97" s="12" t="str">
        <f>IF('Test Sample Data'!G96="","",IF(SUM('Test Sample Data'!G$3:G$98)&gt;10,IF(AND(ISNUMBER('Test Sample Data'!G96),'Test Sample Data'!G96&lt;35,'Test Sample Data'!G96&gt;0),'Test Sample Data'!G96,35),""))</f>
        <v/>
      </c>
      <c r="H97" s="12" t="str">
        <f>IF('Test Sample Data'!H96="","",IF(SUM('Test Sample Data'!H$3:H$98)&gt;10,IF(AND(ISNUMBER('Test Sample Data'!H96),'Test Sample Data'!H96&lt;35,'Test Sample Data'!H96&gt;0),'Test Sample Data'!H96,35),""))</f>
        <v/>
      </c>
      <c r="I97" s="12" t="str">
        <f>IF('Test Sample Data'!I96="","",IF(SUM('Test Sample Data'!I$3:I$98)&gt;10,IF(AND(ISNUMBER('Test Sample Data'!I96),'Test Sample Data'!I96&lt;35,'Test Sample Data'!I96&gt;0),'Test Sample Data'!I96,35),""))</f>
        <v/>
      </c>
      <c r="J97" s="12" t="str">
        <f>IF('Test Sample Data'!J96="","",IF(SUM('Test Sample Data'!J$3:J$98)&gt;10,IF(AND(ISNUMBER('Test Sample Data'!J96),'Test Sample Data'!J96&lt;35,'Test Sample Data'!J96&gt;0),'Test Sample Data'!J96,35),""))</f>
        <v/>
      </c>
      <c r="K97" s="12" t="str">
        <f>IF('Test Sample Data'!K96="","",IF(SUM('Test Sample Data'!K$3:K$98)&gt;10,IF(AND(ISNUMBER('Test Sample Data'!K96),'Test Sample Data'!K96&lt;35,'Test Sample Data'!K96&gt;0),'Test Sample Data'!K96,35),""))</f>
        <v/>
      </c>
      <c r="L97" s="12" t="str">
        <f>IF('Test Sample Data'!L96="","",IF(SUM('Test Sample Data'!L$3:L$98)&gt;10,IF(AND(ISNUMBER('Test Sample Data'!L96),'Test Sample Data'!L96&lt;35,'Test Sample Data'!L96&gt;0),'Test Sample Data'!L96,35),""))</f>
        <v/>
      </c>
      <c r="M97" s="12" t="str">
        <f>'Gene Table'!C96</f>
        <v>RT</v>
      </c>
      <c r="N97" s="12" t="s">
        <v>325</v>
      </c>
      <c r="O97" s="12" t="str">
        <f>IF('Control Sample Data'!C96="","",IF(SUM('Control Sample Data'!C$3:C$98)&gt;10,IF(AND(ISNUMBER('Control Sample Data'!C96),'Control Sample Data'!C96&lt;35,'Control Sample Data'!C96&gt;0),'Control Sample Data'!C96,35),""))</f>
        <v/>
      </c>
      <c r="P97" s="12" t="str">
        <f>IF('Control Sample Data'!D96="","",IF(SUM('Control Sample Data'!D$3:D$98)&gt;10,IF(AND(ISNUMBER('Control Sample Data'!D96),'Control Sample Data'!D96&lt;35,'Control Sample Data'!D96&gt;0),'Control Sample Data'!D96,35),""))</f>
        <v/>
      </c>
      <c r="Q97" s="12" t="str">
        <f>IF('Control Sample Data'!E96="","",IF(SUM('Control Sample Data'!E$3:E$98)&gt;10,IF(AND(ISNUMBER('Control Sample Data'!E96),'Control Sample Data'!E96&lt;35,'Control Sample Data'!E96&gt;0),'Control Sample Data'!E96,35),""))</f>
        <v/>
      </c>
      <c r="R97" s="12" t="str">
        <f>IF('Control Sample Data'!F96="","",IF(SUM('Control Sample Data'!F$3:F$98)&gt;10,IF(AND(ISNUMBER('Control Sample Data'!F96),'Control Sample Data'!F96&lt;35,'Control Sample Data'!F96&gt;0),'Control Sample Data'!F96,35),""))</f>
        <v/>
      </c>
      <c r="S97" s="12" t="str">
        <f>IF('Control Sample Data'!G96="","",IF(SUM('Control Sample Data'!G$3:G$98)&gt;10,IF(AND(ISNUMBER('Control Sample Data'!G96),'Control Sample Data'!G96&lt;35,'Control Sample Data'!G96&gt;0),'Control Sample Data'!G96,35),""))</f>
        <v/>
      </c>
      <c r="T97" s="12" t="str">
        <f>IF('Control Sample Data'!H96="","",IF(SUM('Control Sample Data'!H$3:H$98)&gt;10,IF(AND(ISNUMBER('Control Sample Data'!H96),'Control Sample Data'!H96&lt;35,'Control Sample Data'!H96&gt;0),'Control Sample Data'!H96,35),""))</f>
        <v/>
      </c>
      <c r="U97" s="12" t="str">
        <f>IF('Control Sample Data'!I96="","",IF(SUM('Control Sample Data'!I$3:I$98)&gt;10,IF(AND(ISNUMBER('Control Sample Data'!I96),'Control Sample Data'!I96&lt;35,'Control Sample Data'!I96&gt;0),'Control Sample Data'!I96,35),""))</f>
        <v/>
      </c>
      <c r="V97" s="12" t="str">
        <f>IF('Control Sample Data'!J96="","",IF(SUM('Control Sample Data'!J$3:J$98)&gt;10,IF(AND(ISNUMBER('Control Sample Data'!J96),'Control Sample Data'!J96&lt;35,'Control Sample Data'!J96&gt;0),'Control Sample Data'!J96,35),""))</f>
        <v/>
      </c>
      <c r="W97" s="12" t="str">
        <f>IF('Control Sample Data'!K96="","",IF(SUM('Control Sample Data'!K$3:K$98)&gt;10,IF(AND(ISNUMBER('Control Sample Data'!K96),'Control Sample Data'!K96&lt;35,'Control Sample Data'!K96&gt;0),'Control Sample Data'!K96,35),""))</f>
        <v/>
      </c>
      <c r="X97" s="12" t="str">
        <f>IF('Control Sample Data'!L96="","",IF(SUM('Control Sample Data'!L$3:L$98)&gt;10,IF(AND(ISNUMBER('Control Sample Data'!L96),'Control Sample Data'!L96&lt;35,'Control Sample Data'!L96&gt;0),'Control Sample Data'!L96,35),""))</f>
        <v/>
      </c>
      <c r="AS97" s="11" t="str">
        <f t="shared" si="92"/>
        <v>RT</v>
      </c>
      <c r="AT97" s="44" t="s">
        <v>325</v>
      </c>
      <c r="AU97" s="12" t="str">
        <f t="shared" si="72"/>
        <v/>
      </c>
      <c r="AV97" s="12" t="str">
        <f t="shared" si="73"/>
        <v/>
      </c>
      <c r="AW97" s="12" t="str">
        <f t="shared" si="74"/>
        <v/>
      </c>
      <c r="AX97" s="12" t="str">
        <f t="shared" si="75"/>
        <v/>
      </c>
      <c r="AY97" s="12" t="str">
        <f t="shared" si="76"/>
        <v/>
      </c>
      <c r="AZ97" s="12" t="str">
        <f t="shared" si="77"/>
        <v/>
      </c>
      <c r="BA97" s="12" t="str">
        <f t="shared" si="78"/>
        <v/>
      </c>
      <c r="BB97" s="12" t="str">
        <f t="shared" si="79"/>
        <v/>
      </c>
      <c r="BC97" s="12" t="str">
        <f t="shared" si="80"/>
        <v/>
      </c>
      <c r="BD97" s="12" t="str">
        <f t="shared" si="81"/>
        <v/>
      </c>
      <c r="BE97" s="12" t="str">
        <f t="shared" si="82"/>
        <v/>
      </c>
      <c r="BF97" s="12" t="str">
        <f t="shared" si="83"/>
        <v/>
      </c>
      <c r="BG97" s="12" t="str">
        <f t="shared" si="84"/>
        <v/>
      </c>
      <c r="BH97" s="12" t="str">
        <f t="shared" si="85"/>
        <v/>
      </c>
      <c r="BI97" s="12" t="str">
        <f t="shared" si="86"/>
        <v/>
      </c>
      <c r="BJ97" s="12" t="str">
        <f t="shared" si="87"/>
        <v/>
      </c>
      <c r="BK97" s="12" t="str">
        <f t="shared" si="88"/>
        <v/>
      </c>
      <c r="BL97" s="12" t="str">
        <f t="shared" si="89"/>
        <v/>
      </c>
      <c r="BM97" s="12" t="str">
        <f t="shared" si="90"/>
        <v/>
      </c>
      <c r="BN97" s="12" t="str">
        <f t="shared" si="91"/>
        <v/>
      </c>
      <c r="BO97" s="46" t="str">
        <f t="shared" si="116"/>
        <v>N/A</v>
      </c>
      <c r="BP97" s="46" t="str">
        <f t="shared" si="117"/>
        <v>N/A</v>
      </c>
      <c r="BQ97" s="43" t="str">
        <f t="shared" si="93"/>
        <v>RT</v>
      </c>
      <c r="BR97" s="44" t="s">
        <v>493</v>
      </c>
      <c r="BS97" s="47" t="str">
        <f t="shared" si="94"/>
        <v/>
      </c>
      <c r="BT97" s="47" t="str">
        <f t="shared" si="95"/>
        <v/>
      </c>
      <c r="BU97" s="47" t="str">
        <f t="shared" si="96"/>
        <v/>
      </c>
      <c r="BV97" s="47" t="str">
        <f t="shared" si="97"/>
        <v/>
      </c>
      <c r="BW97" s="47" t="str">
        <f t="shared" si="98"/>
        <v/>
      </c>
      <c r="BX97" s="47" t="str">
        <f t="shared" si="99"/>
        <v/>
      </c>
      <c r="BY97" s="47" t="str">
        <f t="shared" si="100"/>
        <v/>
      </c>
      <c r="BZ97" s="47" t="str">
        <f t="shared" si="101"/>
        <v/>
      </c>
      <c r="CA97" s="47" t="str">
        <f t="shared" si="102"/>
        <v/>
      </c>
      <c r="CB97" s="47" t="str">
        <f t="shared" si="103"/>
        <v/>
      </c>
      <c r="CC97" s="47" t="str">
        <f t="shared" si="104"/>
        <v/>
      </c>
      <c r="CD97" s="47" t="str">
        <f t="shared" si="105"/>
        <v/>
      </c>
      <c r="CE97" s="47" t="str">
        <f t="shared" si="106"/>
        <v/>
      </c>
      <c r="CF97" s="47" t="str">
        <f t="shared" si="107"/>
        <v/>
      </c>
      <c r="CG97" s="47" t="str">
        <f t="shared" si="108"/>
        <v/>
      </c>
      <c r="CH97" s="47" t="str">
        <f t="shared" si="109"/>
        <v/>
      </c>
      <c r="CI97" s="47" t="str">
        <f t="shared" si="110"/>
        <v/>
      </c>
      <c r="CJ97" s="47" t="str">
        <f t="shared" si="111"/>
        <v/>
      </c>
      <c r="CK97" s="47" t="str">
        <f t="shared" si="112"/>
        <v/>
      </c>
      <c r="CL97" s="47" t="str">
        <f t="shared" si="113"/>
        <v/>
      </c>
    </row>
    <row r="98" spans="1:90" ht="12.75">
      <c r="A98" s="11" t="str">
        <f>'Gene Table'!C97</f>
        <v>PCR</v>
      </c>
      <c r="B98" s="11" t="s">
        <v>326</v>
      </c>
      <c r="C98" s="12" t="str">
        <f>IF('Test Sample Data'!C97="","",IF(SUM('Test Sample Data'!C$3:C$98)&gt;10,IF(AND(ISNUMBER('Test Sample Data'!C97),'Test Sample Data'!C97&lt;35,'Test Sample Data'!C97&gt;0),'Test Sample Data'!C97,35),""))</f>
        <v/>
      </c>
      <c r="D98" s="12" t="str">
        <f>IF('Test Sample Data'!D97="","",IF(SUM('Test Sample Data'!D$3:D$98)&gt;10,IF(AND(ISNUMBER('Test Sample Data'!D97),'Test Sample Data'!D97&lt;35,'Test Sample Data'!D97&gt;0),'Test Sample Data'!D97,35),""))</f>
        <v/>
      </c>
      <c r="E98" s="12" t="str">
        <f>IF('Test Sample Data'!E97="","",IF(SUM('Test Sample Data'!E$3:E$98)&gt;10,IF(AND(ISNUMBER('Test Sample Data'!E97),'Test Sample Data'!E97&lt;35,'Test Sample Data'!E97&gt;0),'Test Sample Data'!E97,35),""))</f>
        <v/>
      </c>
      <c r="F98" s="12" t="str">
        <f>IF('Test Sample Data'!F97="","",IF(SUM('Test Sample Data'!F$3:F$98)&gt;10,IF(AND(ISNUMBER('Test Sample Data'!F97),'Test Sample Data'!F97&lt;35,'Test Sample Data'!F97&gt;0),'Test Sample Data'!F97,35),""))</f>
        <v/>
      </c>
      <c r="G98" s="12" t="str">
        <f>IF('Test Sample Data'!G97="","",IF(SUM('Test Sample Data'!G$3:G$98)&gt;10,IF(AND(ISNUMBER('Test Sample Data'!G97),'Test Sample Data'!G97&lt;35,'Test Sample Data'!G97&gt;0),'Test Sample Data'!G97,35),""))</f>
        <v/>
      </c>
      <c r="H98" s="12" t="str">
        <f>IF('Test Sample Data'!H97="","",IF(SUM('Test Sample Data'!H$3:H$98)&gt;10,IF(AND(ISNUMBER('Test Sample Data'!H97),'Test Sample Data'!H97&lt;35,'Test Sample Data'!H97&gt;0),'Test Sample Data'!H97,35),""))</f>
        <v/>
      </c>
      <c r="I98" s="12" t="str">
        <f>IF('Test Sample Data'!I97="","",IF(SUM('Test Sample Data'!I$3:I$98)&gt;10,IF(AND(ISNUMBER('Test Sample Data'!I97),'Test Sample Data'!I97&lt;35,'Test Sample Data'!I97&gt;0),'Test Sample Data'!I97,35),""))</f>
        <v/>
      </c>
      <c r="J98" s="12" t="str">
        <f>IF('Test Sample Data'!J97="","",IF(SUM('Test Sample Data'!J$3:J$98)&gt;10,IF(AND(ISNUMBER('Test Sample Data'!J97),'Test Sample Data'!J97&lt;35,'Test Sample Data'!J97&gt;0),'Test Sample Data'!J97,35),""))</f>
        <v/>
      </c>
      <c r="K98" s="12" t="str">
        <f>IF('Test Sample Data'!K97="","",IF(SUM('Test Sample Data'!K$3:K$98)&gt;10,IF(AND(ISNUMBER('Test Sample Data'!K97),'Test Sample Data'!K97&lt;35,'Test Sample Data'!K97&gt;0),'Test Sample Data'!K97,35),""))</f>
        <v/>
      </c>
      <c r="L98" s="12" t="str">
        <f>IF('Test Sample Data'!L97="","",IF(SUM('Test Sample Data'!L$3:L$98)&gt;10,IF(AND(ISNUMBER('Test Sample Data'!L97),'Test Sample Data'!L97&lt;35,'Test Sample Data'!L97&gt;0),'Test Sample Data'!L97,35),""))</f>
        <v/>
      </c>
      <c r="M98" s="12" t="str">
        <f>'Gene Table'!C97</f>
        <v>PCR</v>
      </c>
      <c r="N98" s="12" t="s">
        <v>326</v>
      </c>
      <c r="O98" s="12" t="str">
        <f>IF('Control Sample Data'!C97="","",IF(SUM('Control Sample Data'!C$3:C$98)&gt;10,IF(AND(ISNUMBER('Control Sample Data'!C97),'Control Sample Data'!C97&lt;35,'Control Sample Data'!C97&gt;0),'Control Sample Data'!C97,35),""))</f>
        <v/>
      </c>
      <c r="P98" s="12" t="str">
        <f>IF('Control Sample Data'!D97="","",IF(SUM('Control Sample Data'!D$3:D$98)&gt;10,IF(AND(ISNUMBER('Control Sample Data'!D97),'Control Sample Data'!D97&lt;35,'Control Sample Data'!D97&gt;0),'Control Sample Data'!D97,35),""))</f>
        <v/>
      </c>
      <c r="Q98" s="12" t="str">
        <f>IF('Control Sample Data'!E97="","",IF(SUM('Control Sample Data'!E$3:E$98)&gt;10,IF(AND(ISNUMBER('Control Sample Data'!E97),'Control Sample Data'!E97&lt;35,'Control Sample Data'!E97&gt;0),'Control Sample Data'!E97,35),""))</f>
        <v/>
      </c>
      <c r="R98" s="12" t="str">
        <f>IF('Control Sample Data'!F97="","",IF(SUM('Control Sample Data'!F$3:F$98)&gt;10,IF(AND(ISNUMBER('Control Sample Data'!F97),'Control Sample Data'!F97&lt;35,'Control Sample Data'!F97&gt;0),'Control Sample Data'!F97,35),""))</f>
        <v/>
      </c>
      <c r="S98" s="12" t="str">
        <f>IF('Control Sample Data'!G97="","",IF(SUM('Control Sample Data'!G$3:G$98)&gt;10,IF(AND(ISNUMBER('Control Sample Data'!G97),'Control Sample Data'!G97&lt;35,'Control Sample Data'!G97&gt;0),'Control Sample Data'!G97,35),""))</f>
        <v/>
      </c>
      <c r="T98" s="12" t="str">
        <f>IF('Control Sample Data'!H97="","",IF(SUM('Control Sample Data'!H$3:H$98)&gt;10,IF(AND(ISNUMBER('Control Sample Data'!H97),'Control Sample Data'!H97&lt;35,'Control Sample Data'!H97&gt;0),'Control Sample Data'!H97,35),""))</f>
        <v/>
      </c>
      <c r="U98" s="12" t="str">
        <f>IF('Control Sample Data'!I97="","",IF(SUM('Control Sample Data'!I$3:I$98)&gt;10,IF(AND(ISNUMBER('Control Sample Data'!I97),'Control Sample Data'!I97&lt;35,'Control Sample Data'!I97&gt;0),'Control Sample Data'!I97,35),""))</f>
        <v/>
      </c>
      <c r="V98" s="12" t="str">
        <f>IF('Control Sample Data'!J97="","",IF(SUM('Control Sample Data'!J$3:J$98)&gt;10,IF(AND(ISNUMBER('Control Sample Data'!J97),'Control Sample Data'!J97&lt;35,'Control Sample Data'!J97&gt;0),'Control Sample Data'!J97,35),""))</f>
        <v/>
      </c>
      <c r="W98" s="12" t="str">
        <f>IF('Control Sample Data'!K97="","",IF(SUM('Control Sample Data'!K$3:K$98)&gt;10,IF(AND(ISNUMBER('Control Sample Data'!K97),'Control Sample Data'!K97&lt;35,'Control Sample Data'!K97&gt;0),'Control Sample Data'!K97,35),""))</f>
        <v/>
      </c>
      <c r="X98" s="12" t="str">
        <f>IF('Control Sample Data'!L97="","",IF(SUM('Control Sample Data'!L$3:L$98)&gt;10,IF(AND(ISNUMBER('Control Sample Data'!L97),'Control Sample Data'!L97&lt;35,'Control Sample Data'!L97&gt;0),'Control Sample Data'!L97,35),""))</f>
        <v/>
      </c>
      <c r="AS98" s="11" t="str">
        <f t="shared" si="92"/>
        <v>PCR</v>
      </c>
      <c r="AT98" s="44" t="s">
        <v>326</v>
      </c>
      <c r="AU98" s="12" t="str">
        <f t="shared" si="72"/>
        <v/>
      </c>
      <c r="AV98" s="12" t="str">
        <f t="shared" si="73"/>
        <v/>
      </c>
      <c r="AW98" s="12" t="str">
        <f t="shared" si="74"/>
        <v/>
      </c>
      <c r="AX98" s="12" t="str">
        <f t="shared" si="75"/>
        <v/>
      </c>
      <c r="AY98" s="12" t="str">
        <f t="shared" si="76"/>
        <v/>
      </c>
      <c r="AZ98" s="12" t="str">
        <f t="shared" si="77"/>
        <v/>
      </c>
      <c r="BA98" s="12" t="str">
        <f t="shared" si="78"/>
        <v/>
      </c>
      <c r="BB98" s="12" t="str">
        <f t="shared" si="79"/>
        <v/>
      </c>
      <c r="BC98" s="12" t="str">
        <f t="shared" si="80"/>
        <v/>
      </c>
      <c r="BD98" s="12" t="str">
        <f t="shared" si="81"/>
        <v/>
      </c>
      <c r="BE98" s="12" t="str">
        <f t="shared" si="82"/>
        <v/>
      </c>
      <c r="BF98" s="12" t="str">
        <f t="shared" si="83"/>
        <v/>
      </c>
      <c r="BG98" s="12" t="str">
        <f t="shared" si="84"/>
        <v/>
      </c>
      <c r="BH98" s="12" t="str">
        <f t="shared" si="85"/>
        <v/>
      </c>
      <c r="BI98" s="12" t="str">
        <f t="shared" si="86"/>
        <v/>
      </c>
      <c r="BJ98" s="12" t="str">
        <f t="shared" si="87"/>
        <v/>
      </c>
      <c r="BK98" s="12" t="str">
        <f t="shared" si="88"/>
        <v/>
      </c>
      <c r="BL98" s="12" t="str">
        <f t="shared" si="89"/>
        <v/>
      </c>
      <c r="BM98" s="12" t="str">
        <f t="shared" si="90"/>
        <v/>
      </c>
      <c r="BN98" s="12" t="str">
        <f t="shared" si="91"/>
        <v/>
      </c>
      <c r="BO98" s="46" t="str">
        <f t="shared" si="116"/>
        <v>N/A</v>
      </c>
      <c r="BP98" s="46" t="str">
        <f t="shared" si="117"/>
        <v>N/A</v>
      </c>
      <c r="BQ98" s="43" t="str">
        <f t="shared" si="93"/>
        <v>PCR</v>
      </c>
      <c r="BR98" s="44" t="s">
        <v>494</v>
      </c>
      <c r="BS98" s="47" t="str">
        <f t="shared" si="94"/>
        <v/>
      </c>
      <c r="BT98" s="47" t="str">
        <f t="shared" si="95"/>
        <v/>
      </c>
      <c r="BU98" s="47" t="str">
        <f t="shared" si="96"/>
        <v/>
      </c>
      <c r="BV98" s="47" t="str">
        <f t="shared" si="97"/>
        <v/>
      </c>
      <c r="BW98" s="47" t="str">
        <f t="shared" si="98"/>
        <v/>
      </c>
      <c r="BX98" s="47" t="str">
        <f t="shared" si="99"/>
        <v/>
      </c>
      <c r="BY98" s="47" t="str">
        <f t="shared" si="100"/>
        <v/>
      </c>
      <c r="BZ98" s="47" t="str">
        <f t="shared" si="101"/>
        <v/>
      </c>
      <c r="CA98" s="47" t="str">
        <f t="shared" si="102"/>
        <v/>
      </c>
      <c r="CB98" s="47" t="str">
        <f t="shared" si="103"/>
        <v/>
      </c>
      <c r="CC98" s="47" t="str">
        <f t="shared" si="104"/>
        <v/>
      </c>
      <c r="CD98" s="47" t="str">
        <f t="shared" si="105"/>
        <v/>
      </c>
      <c r="CE98" s="47" t="str">
        <f t="shared" si="106"/>
        <v/>
      </c>
      <c r="CF98" s="47" t="str">
        <f t="shared" si="107"/>
        <v/>
      </c>
      <c r="CG98" s="47" t="str">
        <f t="shared" si="108"/>
        <v/>
      </c>
      <c r="CH98" s="47" t="str">
        <f t="shared" si="109"/>
        <v/>
      </c>
      <c r="CI98" s="47" t="str">
        <f t="shared" si="110"/>
        <v/>
      </c>
      <c r="CJ98" s="47" t="str">
        <f t="shared" si="111"/>
        <v/>
      </c>
      <c r="CK98" s="47" t="str">
        <f t="shared" si="112"/>
        <v/>
      </c>
      <c r="CL98" s="47" t="str">
        <f t="shared" si="113"/>
        <v/>
      </c>
    </row>
    <row r="99" spans="1:90" ht="12.75">
      <c r="A99" s="11" t="str">
        <f>'Gene Table'!C98</f>
        <v>PCR</v>
      </c>
      <c r="B99" s="11" t="s">
        <v>328</v>
      </c>
      <c r="C99" s="12" t="str">
        <f>IF('Test Sample Data'!C98="","",IF(SUM('Test Sample Data'!C$3:C$98)&gt;10,IF(AND(ISNUMBER('Test Sample Data'!C98),'Test Sample Data'!C98&lt;35,'Test Sample Data'!C98&gt;0),'Test Sample Data'!C98,35),""))</f>
        <v/>
      </c>
      <c r="D99" s="12" t="str">
        <f>IF('Test Sample Data'!D98="","",IF(SUM('Test Sample Data'!D$3:D$98)&gt;10,IF(AND(ISNUMBER('Test Sample Data'!D98),'Test Sample Data'!D98&lt;35,'Test Sample Data'!D98&gt;0),'Test Sample Data'!D98,35),""))</f>
        <v/>
      </c>
      <c r="E99" s="12" t="str">
        <f>IF('Test Sample Data'!E98="","",IF(SUM('Test Sample Data'!E$3:E$98)&gt;10,IF(AND(ISNUMBER('Test Sample Data'!E98),'Test Sample Data'!E98&lt;35,'Test Sample Data'!E98&gt;0),'Test Sample Data'!E98,35),""))</f>
        <v/>
      </c>
      <c r="F99" s="12" t="str">
        <f>IF('Test Sample Data'!F98="","",IF(SUM('Test Sample Data'!F$3:F$98)&gt;10,IF(AND(ISNUMBER('Test Sample Data'!F98),'Test Sample Data'!F98&lt;35,'Test Sample Data'!F98&gt;0),'Test Sample Data'!F98,35),""))</f>
        <v/>
      </c>
      <c r="G99" s="12" t="str">
        <f>IF('Test Sample Data'!G98="","",IF(SUM('Test Sample Data'!G$3:G$98)&gt;10,IF(AND(ISNUMBER('Test Sample Data'!G98),'Test Sample Data'!G98&lt;35,'Test Sample Data'!G98&gt;0),'Test Sample Data'!G98,35),""))</f>
        <v/>
      </c>
      <c r="H99" s="12" t="str">
        <f>IF('Test Sample Data'!H98="","",IF(SUM('Test Sample Data'!H$3:H$98)&gt;10,IF(AND(ISNUMBER('Test Sample Data'!H98),'Test Sample Data'!H98&lt;35,'Test Sample Data'!H98&gt;0),'Test Sample Data'!H98,35),""))</f>
        <v/>
      </c>
      <c r="I99" s="12" t="str">
        <f>IF('Test Sample Data'!I98="","",IF(SUM('Test Sample Data'!I$3:I$98)&gt;10,IF(AND(ISNUMBER('Test Sample Data'!I98),'Test Sample Data'!I98&lt;35,'Test Sample Data'!I98&gt;0),'Test Sample Data'!I98,35),""))</f>
        <v/>
      </c>
      <c r="J99" s="12" t="str">
        <f>IF('Test Sample Data'!J98="","",IF(SUM('Test Sample Data'!J$3:J$98)&gt;10,IF(AND(ISNUMBER('Test Sample Data'!J98),'Test Sample Data'!J98&lt;35,'Test Sample Data'!J98&gt;0),'Test Sample Data'!J98,35),""))</f>
        <v/>
      </c>
      <c r="K99" s="12" t="str">
        <f>IF('Test Sample Data'!K98="","",IF(SUM('Test Sample Data'!K$3:K$98)&gt;10,IF(AND(ISNUMBER('Test Sample Data'!K98),'Test Sample Data'!K98&lt;35,'Test Sample Data'!K98&gt;0),'Test Sample Data'!K98,35),""))</f>
        <v/>
      </c>
      <c r="L99" s="12" t="str">
        <f>IF('Test Sample Data'!L98="","",IF(SUM('Test Sample Data'!L$3:L$98)&gt;10,IF(AND(ISNUMBER('Test Sample Data'!L98),'Test Sample Data'!L98&lt;35,'Test Sample Data'!L98&gt;0),'Test Sample Data'!L98,35),""))</f>
        <v/>
      </c>
      <c r="M99" s="12" t="str">
        <f>'Gene Table'!C98</f>
        <v>PCR</v>
      </c>
      <c r="N99" s="12" t="s">
        <v>328</v>
      </c>
      <c r="O99" s="12" t="str">
        <f>IF('Control Sample Data'!C98="","",IF(SUM('Control Sample Data'!C$3:C$98)&gt;10,IF(AND(ISNUMBER('Control Sample Data'!C98),'Control Sample Data'!C98&lt;35,'Control Sample Data'!C98&gt;0),'Control Sample Data'!C98,35),""))</f>
        <v/>
      </c>
      <c r="P99" s="12" t="str">
        <f>IF('Control Sample Data'!D98="","",IF(SUM('Control Sample Data'!D$3:D$98)&gt;10,IF(AND(ISNUMBER('Control Sample Data'!D98),'Control Sample Data'!D98&lt;35,'Control Sample Data'!D98&gt;0),'Control Sample Data'!D98,35),""))</f>
        <v/>
      </c>
      <c r="Q99" s="12" t="str">
        <f>IF('Control Sample Data'!E98="","",IF(SUM('Control Sample Data'!E$3:E$98)&gt;10,IF(AND(ISNUMBER('Control Sample Data'!E98),'Control Sample Data'!E98&lt;35,'Control Sample Data'!E98&gt;0),'Control Sample Data'!E98,35),""))</f>
        <v/>
      </c>
      <c r="R99" s="12" t="str">
        <f>IF('Control Sample Data'!F98="","",IF(SUM('Control Sample Data'!F$3:F$98)&gt;10,IF(AND(ISNUMBER('Control Sample Data'!F98),'Control Sample Data'!F98&lt;35,'Control Sample Data'!F98&gt;0),'Control Sample Data'!F98,35),""))</f>
        <v/>
      </c>
      <c r="S99" s="12" t="str">
        <f>IF('Control Sample Data'!G98="","",IF(SUM('Control Sample Data'!G$3:G$98)&gt;10,IF(AND(ISNUMBER('Control Sample Data'!G98),'Control Sample Data'!G98&lt;35,'Control Sample Data'!G98&gt;0),'Control Sample Data'!G98,35),""))</f>
        <v/>
      </c>
      <c r="T99" s="12" t="str">
        <f>IF('Control Sample Data'!H98="","",IF(SUM('Control Sample Data'!H$3:H$98)&gt;10,IF(AND(ISNUMBER('Control Sample Data'!H98),'Control Sample Data'!H98&lt;35,'Control Sample Data'!H98&gt;0),'Control Sample Data'!H98,35),""))</f>
        <v/>
      </c>
      <c r="U99" s="12" t="str">
        <f>IF('Control Sample Data'!I98="","",IF(SUM('Control Sample Data'!I$3:I$98)&gt;10,IF(AND(ISNUMBER('Control Sample Data'!I98),'Control Sample Data'!I98&lt;35,'Control Sample Data'!I98&gt;0),'Control Sample Data'!I98,35),""))</f>
        <v/>
      </c>
      <c r="V99" s="12" t="str">
        <f>IF('Control Sample Data'!J98="","",IF(SUM('Control Sample Data'!J$3:J$98)&gt;10,IF(AND(ISNUMBER('Control Sample Data'!J98),'Control Sample Data'!J98&lt;35,'Control Sample Data'!J98&gt;0),'Control Sample Data'!J98,35),""))</f>
        <v/>
      </c>
      <c r="W99" s="12" t="str">
        <f>IF('Control Sample Data'!K98="","",IF(SUM('Control Sample Data'!K$3:K$98)&gt;10,IF(AND(ISNUMBER('Control Sample Data'!K98),'Control Sample Data'!K98&lt;35,'Control Sample Data'!K98&gt;0),'Control Sample Data'!K98,35),""))</f>
        <v/>
      </c>
      <c r="X99" s="12" t="str">
        <f>IF('Control Sample Data'!L98="","",IF(SUM('Control Sample Data'!L$3:L$98)&gt;10,IF(AND(ISNUMBER('Control Sample Data'!L98),'Control Sample Data'!L98&lt;35,'Control Sample Data'!L98&gt;0),'Control Sample Data'!L98,35),""))</f>
        <v/>
      </c>
      <c r="AS99" s="11" t="str">
        <f t="shared" si="92"/>
        <v>PCR</v>
      </c>
      <c r="AT99" s="44" t="s">
        <v>328</v>
      </c>
      <c r="AU99" s="12" t="str">
        <f t="shared" si="72"/>
        <v/>
      </c>
      <c r="AV99" s="12" t="str">
        <f t="shared" si="73"/>
        <v/>
      </c>
      <c r="AW99" s="12" t="str">
        <f t="shared" si="74"/>
        <v/>
      </c>
      <c r="AX99" s="12" t="str">
        <f t="shared" si="75"/>
        <v/>
      </c>
      <c r="AY99" s="12" t="str">
        <f t="shared" si="76"/>
        <v/>
      </c>
      <c r="AZ99" s="12" t="str">
        <f t="shared" si="77"/>
        <v/>
      </c>
      <c r="BA99" s="12" t="str">
        <f t="shared" si="78"/>
        <v/>
      </c>
      <c r="BB99" s="12" t="str">
        <f t="shared" si="79"/>
        <v/>
      </c>
      <c r="BC99" s="12" t="str">
        <f t="shared" si="80"/>
        <v/>
      </c>
      <c r="BD99" s="12" t="str">
        <f t="shared" si="81"/>
        <v/>
      </c>
      <c r="BE99" s="12" t="str">
        <f t="shared" si="82"/>
        <v/>
      </c>
      <c r="BF99" s="12" t="str">
        <f t="shared" si="83"/>
        <v/>
      </c>
      <c r="BG99" s="12" t="str">
        <f t="shared" si="84"/>
        <v/>
      </c>
      <c r="BH99" s="12" t="str">
        <f t="shared" si="85"/>
        <v/>
      </c>
      <c r="BI99" s="12" t="str">
        <f t="shared" si="86"/>
        <v/>
      </c>
      <c r="BJ99" s="12" t="str">
        <f t="shared" si="87"/>
        <v/>
      </c>
      <c r="BK99" s="12" t="str">
        <f t="shared" si="88"/>
        <v/>
      </c>
      <c r="BL99" s="12" t="str">
        <f t="shared" si="89"/>
        <v/>
      </c>
      <c r="BM99" s="12" t="str">
        <f t="shared" si="90"/>
        <v/>
      </c>
      <c r="BN99" s="12" t="str">
        <f t="shared" si="91"/>
        <v/>
      </c>
      <c r="BO99" s="46" t="str">
        <f t="shared" si="116"/>
        <v>N/A</v>
      </c>
      <c r="BP99" s="46" t="str">
        <f t="shared" si="117"/>
        <v>N/A</v>
      </c>
      <c r="BQ99" s="43" t="str">
        <f t="shared" si="93"/>
        <v>PCR</v>
      </c>
      <c r="BR99" s="44" t="s">
        <v>495</v>
      </c>
      <c r="BS99" s="47" t="str">
        <f t="shared" si="94"/>
        <v/>
      </c>
      <c r="BT99" s="47" t="str">
        <f t="shared" si="95"/>
        <v/>
      </c>
      <c r="BU99" s="47" t="str">
        <f t="shared" si="96"/>
        <v/>
      </c>
      <c r="BV99" s="47" t="str">
        <f t="shared" si="97"/>
        <v/>
      </c>
      <c r="BW99" s="47" t="str">
        <f t="shared" si="98"/>
        <v/>
      </c>
      <c r="BX99" s="47" t="str">
        <f t="shared" si="99"/>
        <v/>
      </c>
      <c r="BY99" s="47" t="str">
        <f t="shared" si="100"/>
        <v/>
      </c>
      <c r="BZ99" s="47" t="str">
        <f t="shared" si="101"/>
        <v/>
      </c>
      <c r="CA99" s="47" t="str">
        <f t="shared" si="102"/>
        <v/>
      </c>
      <c r="CB99" s="47" t="str">
        <f t="shared" si="103"/>
        <v/>
      </c>
      <c r="CC99" s="47" t="str">
        <f t="shared" si="104"/>
        <v/>
      </c>
      <c r="CD99" s="47" t="str">
        <f t="shared" si="105"/>
        <v/>
      </c>
      <c r="CE99" s="47" t="str">
        <f t="shared" si="106"/>
        <v/>
      </c>
      <c r="CF99" s="47" t="str">
        <f t="shared" si="107"/>
        <v/>
      </c>
      <c r="CG99" s="47" t="str">
        <f t="shared" si="108"/>
        <v/>
      </c>
      <c r="CH99" s="47" t="str">
        <f t="shared" si="109"/>
        <v/>
      </c>
      <c r="CI99" s="47" t="str">
        <f t="shared" si="110"/>
        <v/>
      </c>
      <c r="CJ99" s="47" t="str">
        <f t="shared" si="111"/>
        <v/>
      </c>
      <c r="CK99" s="47" t="str">
        <f t="shared" si="112"/>
        <v/>
      </c>
      <c r="CL99" s="47" t="str">
        <f t="shared" si="113"/>
        <v/>
      </c>
    </row>
    <row r="100" spans="67:68" ht="12.75">
      <c r="BO100" s="48"/>
      <c r="BP100" s="48"/>
    </row>
    <row r="101" spans="67:68" ht="12.75">
      <c r="BO101" s="48"/>
      <c r="BP101" s="48"/>
    </row>
    <row r="102" spans="67:68" ht="12.75">
      <c r="BO102" s="48"/>
      <c r="BP102" s="48"/>
    </row>
    <row r="103" spans="67:68" ht="12.75">
      <c r="BO103" s="48"/>
      <c r="BP103" s="48"/>
    </row>
    <row r="104" spans="67:68" ht="12.75">
      <c r="BO104" s="48"/>
      <c r="BP104" s="48"/>
    </row>
    <row r="105" spans="67:68" ht="12.75">
      <c r="BO105" s="49"/>
      <c r="BP105" s="49"/>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99"/>
  <sheetViews>
    <sheetView workbookViewId="0" topLeftCell="A1">
      <pane ySplit="2" topLeftCell="A78" activePane="bottomLeft" state="frozen"/>
      <selection pane="bottomLeft" activeCell="C1" sqref="C1:D1"/>
    </sheetView>
  </sheetViews>
  <sheetFormatPr defaultColWidth="9.00390625" defaultRowHeight="12.75" outlineLevelCol="6"/>
  <cols>
    <col min="1" max="1" width="10.7109375" style="188" customWidth="1"/>
    <col min="2" max="2" width="14.421875" style="188" customWidth="1"/>
    <col min="3" max="3" width="22.8515625" style="188" customWidth="1"/>
    <col min="4" max="4" width="29.57421875" style="188" customWidth="1"/>
    <col min="5" max="5" width="19.28125" style="189" customWidth="1"/>
    <col min="6" max="6" width="26.00390625" style="188" customWidth="1"/>
    <col min="7" max="7" width="17.00390625" style="1" customWidth="1"/>
    <col min="8" max="8" width="7.140625" style="1" customWidth="1"/>
    <col min="9" max="16384" width="9.140625" style="1" customWidth="1"/>
  </cols>
  <sheetData>
    <row r="1" spans="1:7" ht="12.75">
      <c r="A1" s="7" t="s">
        <v>1</v>
      </c>
      <c r="B1" s="7"/>
      <c r="C1" s="190" t="s">
        <v>2</v>
      </c>
      <c r="D1" s="191"/>
      <c r="E1" s="1"/>
      <c r="F1" s="1"/>
      <c r="G1" s="192"/>
    </row>
    <row r="2" spans="1:6" ht="15" customHeight="1">
      <c r="A2" s="193" t="s">
        <v>3</v>
      </c>
      <c r="B2" s="193" t="s">
        <v>4</v>
      </c>
      <c r="C2" s="193" t="s">
        <v>5</v>
      </c>
      <c r="D2" s="194" t="s">
        <v>6</v>
      </c>
      <c r="E2" s="1"/>
      <c r="F2" s="1"/>
    </row>
    <row r="3" spans="1:6" ht="15" customHeight="1">
      <c r="A3" s="195" t="s">
        <v>7</v>
      </c>
      <c r="B3" s="196" t="s">
        <v>8</v>
      </c>
      <c r="C3" s="196" t="s">
        <v>9</v>
      </c>
      <c r="D3" s="196" t="s">
        <v>10</v>
      </c>
      <c r="E3"/>
      <c r="F3" s="1"/>
    </row>
    <row r="4" spans="1:6" ht="15" customHeight="1">
      <c r="A4" s="195" t="s">
        <v>11</v>
      </c>
      <c r="B4" s="196" t="s">
        <v>12</v>
      </c>
      <c r="C4" s="196" t="s">
        <v>13</v>
      </c>
      <c r="D4" s="196" t="s">
        <v>14</v>
      </c>
      <c r="E4"/>
      <c r="F4" s="1"/>
    </row>
    <row r="5" spans="1:6" ht="15" customHeight="1">
      <c r="A5" s="195" t="s">
        <v>15</v>
      </c>
      <c r="B5" s="196" t="s">
        <v>16</v>
      </c>
      <c r="C5" s="196" t="s">
        <v>17</v>
      </c>
      <c r="D5" s="196" t="s">
        <v>18</v>
      </c>
      <c r="E5"/>
      <c r="F5" s="1"/>
    </row>
    <row r="6" spans="1:6" ht="15" customHeight="1">
      <c r="A6" s="195" t="s">
        <v>19</v>
      </c>
      <c r="B6" s="196" t="s">
        <v>20</v>
      </c>
      <c r="C6" s="196" t="s">
        <v>21</v>
      </c>
      <c r="D6" s="196" t="s">
        <v>22</v>
      </c>
      <c r="E6" s="1"/>
      <c r="F6" s="1"/>
    </row>
    <row r="7" spans="1:6" ht="15" customHeight="1">
      <c r="A7" s="195" t="s">
        <v>23</v>
      </c>
      <c r="B7" s="196" t="s">
        <v>24</v>
      </c>
      <c r="C7" s="196" t="s">
        <v>25</v>
      </c>
      <c r="D7" s="196" t="s">
        <v>26</v>
      </c>
      <c r="E7" s="1"/>
      <c r="F7" s="1"/>
    </row>
    <row r="8" spans="1:6" ht="15" customHeight="1">
      <c r="A8" s="195" t="s">
        <v>27</v>
      </c>
      <c r="B8" s="196" t="s">
        <v>28</v>
      </c>
      <c r="C8" s="196" t="s">
        <v>29</v>
      </c>
      <c r="D8" s="196" t="s">
        <v>30</v>
      </c>
      <c r="E8" s="1"/>
      <c r="F8" s="1"/>
    </row>
    <row r="9" spans="1:6" ht="15" customHeight="1">
      <c r="A9" s="195" t="s">
        <v>31</v>
      </c>
      <c r="B9" s="196" t="s">
        <v>32</v>
      </c>
      <c r="C9" s="196" t="s">
        <v>33</v>
      </c>
      <c r="D9" s="196" t="s">
        <v>34</v>
      </c>
      <c r="E9" s="1"/>
      <c r="F9" s="1"/>
    </row>
    <row r="10" spans="1:6" ht="15" customHeight="1">
      <c r="A10" s="195" t="s">
        <v>35</v>
      </c>
      <c r="B10" s="196" t="s">
        <v>36</v>
      </c>
      <c r="C10" s="196" t="s">
        <v>37</v>
      </c>
      <c r="D10" s="196" t="s">
        <v>38</v>
      </c>
      <c r="E10" s="1"/>
      <c r="F10" s="1"/>
    </row>
    <row r="11" spans="1:6" ht="15" customHeight="1">
      <c r="A11" s="195" t="s">
        <v>39</v>
      </c>
      <c r="B11" s="196" t="s">
        <v>40</v>
      </c>
      <c r="C11" s="196" t="s">
        <v>41</v>
      </c>
      <c r="D11" s="196" t="s">
        <v>42</v>
      </c>
      <c r="E11" s="1"/>
      <c r="F11" s="1"/>
    </row>
    <row r="12" spans="1:6" ht="15" customHeight="1">
      <c r="A12" s="195" t="s">
        <v>43</v>
      </c>
      <c r="B12" s="196" t="s">
        <v>44</v>
      </c>
      <c r="C12" s="196" t="s">
        <v>45</v>
      </c>
      <c r="D12" s="196" t="s">
        <v>46</v>
      </c>
      <c r="E12" s="1"/>
      <c r="F12" s="1"/>
    </row>
    <row r="13" spans="1:6" ht="15" customHeight="1">
      <c r="A13" s="195" t="s">
        <v>47</v>
      </c>
      <c r="B13" s="196" t="s">
        <v>48</v>
      </c>
      <c r="C13" s="196" t="s">
        <v>49</v>
      </c>
      <c r="D13" s="196" t="s">
        <v>50</v>
      </c>
      <c r="E13" s="1"/>
      <c r="F13" s="1"/>
    </row>
    <row r="14" spans="1:6" ht="15" customHeight="1">
      <c r="A14" s="195" t="s">
        <v>51</v>
      </c>
      <c r="B14" s="196" t="s">
        <v>52</v>
      </c>
      <c r="C14" s="196" t="s">
        <v>53</v>
      </c>
      <c r="D14" s="196" t="s">
        <v>54</v>
      </c>
      <c r="E14" s="1"/>
      <c r="F14" s="1"/>
    </row>
    <row r="15" spans="1:6" ht="15" customHeight="1">
      <c r="A15" s="195" t="s">
        <v>55</v>
      </c>
      <c r="B15" s="196" t="s">
        <v>56</v>
      </c>
      <c r="C15" s="196" t="s">
        <v>57</v>
      </c>
      <c r="D15" s="196" t="s">
        <v>58</v>
      </c>
      <c r="E15" s="1"/>
      <c r="F15" s="1"/>
    </row>
    <row r="16" spans="1:6" ht="15" customHeight="1">
      <c r="A16" s="195" t="s">
        <v>59</v>
      </c>
      <c r="B16" s="196" t="s">
        <v>60</v>
      </c>
      <c r="C16" s="196" t="s">
        <v>61</v>
      </c>
      <c r="D16" s="196" t="s">
        <v>62</v>
      </c>
      <c r="E16" s="1"/>
      <c r="F16" s="1"/>
    </row>
    <row r="17" spans="1:6" ht="15" customHeight="1">
      <c r="A17" s="195" t="s">
        <v>63</v>
      </c>
      <c r="B17" s="196" t="s">
        <v>64</v>
      </c>
      <c r="C17" s="196" t="s">
        <v>65</v>
      </c>
      <c r="D17" s="196" t="s">
        <v>66</v>
      </c>
      <c r="E17" s="1"/>
      <c r="F17" s="1"/>
    </row>
    <row r="18" spans="1:6" ht="15" customHeight="1">
      <c r="A18" s="195" t="s">
        <v>67</v>
      </c>
      <c r="B18" s="196" t="s">
        <v>68</v>
      </c>
      <c r="C18" s="196" t="s">
        <v>69</v>
      </c>
      <c r="D18" s="196" t="s">
        <v>70</v>
      </c>
      <c r="E18" s="1"/>
      <c r="F18" s="1"/>
    </row>
    <row r="19" spans="1:6" ht="15" customHeight="1">
      <c r="A19" s="195" t="s">
        <v>71</v>
      </c>
      <c r="B19" s="196" t="s">
        <v>72</v>
      </c>
      <c r="C19" s="196" t="s">
        <v>73</v>
      </c>
      <c r="D19" s="196" t="s">
        <v>74</v>
      </c>
      <c r="E19" s="1"/>
      <c r="F19" s="1"/>
    </row>
    <row r="20" spans="1:6" ht="15" customHeight="1">
      <c r="A20" s="195" t="s">
        <v>75</v>
      </c>
      <c r="B20" s="196" t="s">
        <v>76</v>
      </c>
      <c r="C20" s="196" t="s">
        <v>77</v>
      </c>
      <c r="D20" s="196" t="s">
        <v>78</v>
      </c>
      <c r="E20" s="1"/>
      <c r="F20" s="1"/>
    </row>
    <row r="21" spans="1:6" ht="15" customHeight="1">
      <c r="A21" s="195" t="s">
        <v>79</v>
      </c>
      <c r="B21" s="196" t="s">
        <v>80</v>
      </c>
      <c r="C21" s="196" t="s">
        <v>81</v>
      </c>
      <c r="D21" s="196" t="s">
        <v>82</v>
      </c>
      <c r="E21" s="1"/>
      <c r="F21" s="1"/>
    </row>
    <row r="22" spans="1:6" ht="15" customHeight="1">
      <c r="A22" s="195" t="s">
        <v>83</v>
      </c>
      <c r="B22" s="196" t="s">
        <v>84</v>
      </c>
      <c r="C22" s="196" t="s">
        <v>85</v>
      </c>
      <c r="D22" s="196" t="s">
        <v>86</v>
      </c>
      <c r="E22" s="1"/>
      <c r="F22" s="1"/>
    </row>
    <row r="23" spans="1:6" ht="15" customHeight="1">
      <c r="A23" s="195" t="s">
        <v>87</v>
      </c>
      <c r="B23" s="196" t="s">
        <v>88</v>
      </c>
      <c r="C23" s="196" t="s">
        <v>89</v>
      </c>
      <c r="D23" s="196" t="s">
        <v>90</v>
      </c>
      <c r="E23" s="1"/>
      <c r="F23" s="1"/>
    </row>
    <row r="24" spans="1:6" ht="15" customHeight="1">
      <c r="A24" s="195" t="s">
        <v>91</v>
      </c>
      <c r="B24" s="196" t="s">
        <v>92</v>
      </c>
      <c r="C24" s="196" t="s">
        <v>93</v>
      </c>
      <c r="D24" s="196" t="s">
        <v>94</v>
      </c>
      <c r="E24" s="1"/>
      <c r="F24" s="1"/>
    </row>
    <row r="25" spans="1:6" ht="15" customHeight="1">
      <c r="A25" s="195" t="s">
        <v>95</v>
      </c>
      <c r="B25" s="196" t="s">
        <v>96</v>
      </c>
      <c r="C25" s="196" t="s">
        <v>97</v>
      </c>
      <c r="D25" s="196" t="s">
        <v>98</v>
      </c>
      <c r="E25" s="1"/>
      <c r="F25" s="1"/>
    </row>
    <row r="26" spans="1:6" ht="15" customHeight="1">
      <c r="A26" s="195" t="s">
        <v>99</v>
      </c>
      <c r="B26" s="196" t="s">
        <v>100</v>
      </c>
      <c r="C26" s="196" t="s">
        <v>101</v>
      </c>
      <c r="D26" s="196" t="s">
        <v>102</v>
      </c>
      <c r="E26" s="1"/>
      <c r="F26" s="1"/>
    </row>
    <row r="27" spans="1:6" ht="15" customHeight="1">
      <c r="A27" s="195" t="s">
        <v>103</v>
      </c>
      <c r="B27" s="196" t="s">
        <v>104</v>
      </c>
      <c r="C27" s="196" t="s">
        <v>105</v>
      </c>
      <c r="D27" s="196" t="s">
        <v>106</v>
      </c>
      <c r="E27" s="1"/>
      <c r="F27" s="1"/>
    </row>
    <row r="28" spans="1:6" ht="15" customHeight="1">
      <c r="A28" s="195" t="s">
        <v>107</v>
      </c>
      <c r="B28" s="196" t="s">
        <v>108</v>
      </c>
      <c r="C28" s="196" t="s">
        <v>109</v>
      </c>
      <c r="D28" s="196" t="s">
        <v>110</v>
      </c>
      <c r="E28" s="1"/>
      <c r="F28" s="1"/>
    </row>
    <row r="29" spans="1:6" ht="15" customHeight="1">
      <c r="A29" s="195" t="s">
        <v>111</v>
      </c>
      <c r="B29" s="196" t="s">
        <v>112</v>
      </c>
      <c r="C29" s="196" t="s">
        <v>113</v>
      </c>
      <c r="D29" s="196" t="s">
        <v>114</v>
      </c>
      <c r="E29" s="1"/>
      <c r="F29" s="1"/>
    </row>
    <row r="30" spans="1:6" ht="15" customHeight="1">
      <c r="A30" s="195" t="s">
        <v>115</v>
      </c>
      <c r="B30" s="196" t="s">
        <v>116</v>
      </c>
      <c r="C30" s="196" t="s">
        <v>117</v>
      </c>
      <c r="D30" s="196" t="s">
        <v>118</v>
      </c>
      <c r="E30" s="1"/>
      <c r="F30" s="1"/>
    </row>
    <row r="31" spans="1:6" ht="15" customHeight="1">
      <c r="A31" s="195" t="s">
        <v>119</v>
      </c>
      <c r="B31" s="196" t="s">
        <v>120</v>
      </c>
      <c r="C31" s="196" t="s">
        <v>121</v>
      </c>
      <c r="D31" s="196" t="s">
        <v>122</v>
      </c>
      <c r="E31" s="1"/>
      <c r="F31" s="1"/>
    </row>
    <row r="32" spans="1:6" ht="15" customHeight="1">
      <c r="A32" s="195" t="s">
        <v>123</v>
      </c>
      <c r="B32" s="196" t="s">
        <v>124</v>
      </c>
      <c r="C32" s="196" t="s">
        <v>125</v>
      </c>
      <c r="D32" s="196" t="s">
        <v>126</v>
      </c>
      <c r="E32" s="1"/>
      <c r="F32" s="1"/>
    </row>
    <row r="33" spans="1:6" ht="15" customHeight="1">
      <c r="A33" s="195" t="s">
        <v>127</v>
      </c>
      <c r="B33" s="196" t="s">
        <v>128</v>
      </c>
      <c r="C33" s="196" t="s">
        <v>129</v>
      </c>
      <c r="D33" s="196" t="s">
        <v>130</v>
      </c>
      <c r="E33" s="1"/>
      <c r="F33" s="1"/>
    </row>
    <row r="34" spans="1:6" ht="15" customHeight="1">
      <c r="A34" s="195" t="s">
        <v>131</v>
      </c>
      <c r="B34" s="196" t="s">
        <v>132</v>
      </c>
      <c r="C34" s="196" t="s">
        <v>133</v>
      </c>
      <c r="D34" s="196" t="s">
        <v>134</v>
      </c>
      <c r="E34" s="1"/>
      <c r="F34" s="1"/>
    </row>
    <row r="35" spans="1:6" ht="15" customHeight="1">
      <c r="A35" s="195" t="s">
        <v>135</v>
      </c>
      <c r="B35" s="196" t="s">
        <v>136</v>
      </c>
      <c r="C35" s="196" t="s">
        <v>137</v>
      </c>
      <c r="D35" s="196" t="s">
        <v>138</v>
      </c>
      <c r="E35" s="1"/>
      <c r="F35" s="1"/>
    </row>
    <row r="36" spans="1:6" ht="15" customHeight="1">
      <c r="A36" s="195" t="s">
        <v>139</v>
      </c>
      <c r="B36" s="196" t="s">
        <v>140</v>
      </c>
      <c r="C36" s="196" t="s">
        <v>141</v>
      </c>
      <c r="D36" s="196" t="s">
        <v>142</v>
      </c>
      <c r="E36" s="1"/>
      <c r="F36" s="1"/>
    </row>
    <row r="37" spans="1:6" ht="15" customHeight="1">
      <c r="A37" s="195" t="s">
        <v>143</v>
      </c>
      <c r="B37" s="196" t="s">
        <v>144</v>
      </c>
      <c r="C37" s="196" t="s">
        <v>145</v>
      </c>
      <c r="D37" s="196" t="s">
        <v>146</v>
      </c>
      <c r="E37" s="1"/>
      <c r="F37" s="1"/>
    </row>
    <row r="38" spans="1:6" ht="15" customHeight="1">
      <c r="A38" s="195" t="s">
        <v>147</v>
      </c>
      <c r="B38" s="196" t="s">
        <v>148</v>
      </c>
      <c r="C38" s="196" t="s">
        <v>149</v>
      </c>
      <c r="D38" s="196" t="s">
        <v>150</v>
      </c>
      <c r="E38" s="1"/>
      <c r="F38" s="1"/>
    </row>
    <row r="39" spans="1:6" ht="15" customHeight="1">
      <c r="A39" s="195" t="s">
        <v>151</v>
      </c>
      <c r="B39" s="196" t="s">
        <v>152</v>
      </c>
      <c r="C39" s="196" t="s">
        <v>153</v>
      </c>
      <c r="D39" s="196" t="s">
        <v>154</v>
      </c>
      <c r="E39" s="1"/>
      <c r="F39" s="1"/>
    </row>
    <row r="40" spans="1:6" ht="15" customHeight="1">
      <c r="A40" s="195" t="s">
        <v>155</v>
      </c>
      <c r="B40" s="196" t="s">
        <v>156</v>
      </c>
      <c r="C40" s="196" t="s">
        <v>157</v>
      </c>
      <c r="D40" s="196" t="s">
        <v>158</v>
      </c>
      <c r="E40" s="1"/>
      <c r="F40" s="1"/>
    </row>
    <row r="41" spans="1:6" ht="15" customHeight="1">
      <c r="A41" s="195" t="s">
        <v>159</v>
      </c>
      <c r="B41" s="196" t="s">
        <v>160</v>
      </c>
      <c r="C41" s="196" t="s">
        <v>161</v>
      </c>
      <c r="D41" s="196" t="s">
        <v>162</v>
      </c>
      <c r="E41" s="1"/>
      <c r="F41" s="1"/>
    </row>
    <row r="42" spans="1:6" ht="15" customHeight="1">
      <c r="A42" s="195" t="s">
        <v>163</v>
      </c>
      <c r="B42" s="196" t="s">
        <v>164</v>
      </c>
      <c r="C42" s="196" t="s">
        <v>165</v>
      </c>
      <c r="D42" s="196" t="s">
        <v>166</v>
      </c>
      <c r="E42" s="1"/>
      <c r="F42" s="1"/>
    </row>
    <row r="43" spans="1:6" ht="15" customHeight="1">
      <c r="A43" s="195" t="s">
        <v>167</v>
      </c>
      <c r="B43" s="196" t="s">
        <v>168</v>
      </c>
      <c r="C43" s="196" t="s">
        <v>169</v>
      </c>
      <c r="D43" s="196" t="s">
        <v>170</v>
      </c>
      <c r="E43" s="1"/>
      <c r="F43" s="1"/>
    </row>
    <row r="44" spans="1:6" ht="15" customHeight="1">
      <c r="A44" s="195" t="s">
        <v>171</v>
      </c>
      <c r="B44" s="196" t="s">
        <v>172</v>
      </c>
      <c r="C44" s="196" t="s">
        <v>173</v>
      </c>
      <c r="D44" s="196" t="s">
        <v>174</v>
      </c>
      <c r="E44" s="1"/>
      <c r="F44" s="1"/>
    </row>
    <row r="45" spans="1:6" ht="15" customHeight="1">
      <c r="A45" s="195" t="s">
        <v>175</v>
      </c>
      <c r="B45" s="196" t="s">
        <v>176</v>
      </c>
      <c r="C45" s="196" t="s">
        <v>177</v>
      </c>
      <c r="D45" s="196" t="s">
        <v>178</v>
      </c>
      <c r="E45" s="1"/>
      <c r="F45" s="1"/>
    </row>
    <row r="46" spans="1:6" ht="15" customHeight="1">
      <c r="A46" s="195" t="s">
        <v>179</v>
      </c>
      <c r="B46" s="196" t="s">
        <v>180</v>
      </c>
      <c r="C46" s="196" t="s">
        <v>181</v>
      </c>
      <c r="D46" s="196" t="s">
        <v>182</v>
      </c>
      <c r="E46" s="1"/>
      <c r="F46" s="1"/>
    </row>
    <row r="47" spans="1:6" ht="15" customHeight="1">
      <c r="A47" s="195" t="s">
        <v>183</v>
      </c>
      <c r="B47" s="196" t="s">
        <v>184</v>
      </c>
      <c r="C47" s="196" t="s">
        <v>185</v>
      </c>
      <c r="D47" s="196" t="s">
        <v>186</v>
      </c>
      <c r="E47" s="1"/>
      <c r="F47" s="1"/>
    </row>
    <row r="48" spans="1:6" ht="15" customHeight="1">
      <c r="A48" s="195" t="s">
        <v>187</v>
      </c>
      <c r="B48" s="196" t="s">
        <v>188</v>
      </c>
      <c r="C48" s="196" t="s">
        <v>189</v>
      </c>
      <c r="D48" s="196" t="s">
        <v>190</v>
      </c>
      <c r="E48" s="1"/>
      <c r="F48" s="1"/>
    </row>
    <row r="49" spans="1:6" ht="15" customHeight="1">
      <c r="A49" s="195" t="s">
        <v>191</v>
      </c>
      <c r="B49" s="196" t="s">
        <v>192</v>
      </c>
      <c r="C49" s="196" t="s">
        <v>193</v>
      </c>
      <c r="D49" s="196" t="s">
        <v>194</v>
      </c>
      <c r="E49" s="1"/>
      <c r="F49" s="1"/>
    </row>
    <row r="50" spans="1:6" ht="15" customHeight="1">
      <c r="A50" s="195" t="s">
        <v>195</v>
      </c>
      <c r="B50" s="196" t="s">
        <v>196</v>
      </c>
      <c r="C50" s="196" t="s">
        <v>197</v>
      </c>
      <c r="D50" s="196" t="s">
        <v>198</v>
      </c>
      <c r="E50" s="1"/>
      <c r="F50" s="1"/>
    </row>
    <row r="51" spans="1:6" ht="15" customHeight="1">
      <c r="A51" s="195" t="s">
        <v>199</v>
      </c>
      <c r="B51" s="196" t="s">
        <v>200</v>
      </c>
      <c r="C51" s="196" t="s">
        <v>201</v>
      </c>
      <c r="D51" s="196" t="s">
        <v>202</v>
      </c>
      <c r="E51" s="1"/>
      <c r="F51" s="1"/>
    </row>
    <row r="52" spans="1:6" ht="15" customHeight="1">
      <c r="A52" s="195" t="s">
        <v>203</v>
      </c>
      <c r="B52" s="196" t="s">
        <v>204</v>
      </c>
      <c r="C52" s="196" t="s">
        <v>205</v>
      </c>
      <c r="D52" s="196" t="s">
        <v>206</v>
      </c>
      <c r="E52" s="1"/>
      <c r="F52" s="1"/>
    </row>
    <row r="53" spans="1:6" ht="15" customHeight="1">
      <c r="A53" s="195" t="s">
        <v>207</v>
      </c>
      <c r="B53" s="196" t="s">
        <v>208</v>
      </c>
      <c r="C53" s="196" t="s">
        <v>209</v>
      </c>
      <c r="D53" s="196" t="s">
        <v>210</v>
      </c>
      <c r="E53" s="1"/>
      <c r="F53" s="1"/>
    </row>
    <row r="54" spans="1:6" ht="15" customHeight="1">
      <c r="A54" s="195" t="s">
        <v>211</v>
      </c>
      <c r="B54" s="196" t="s">
        <v>212</v>
      </c>
      <c r="C54" s="196" t="s">
        <v>213</v>
      </c>
      <c r="D54" s="196" t="s">
        <v>214</v>
      </c>
      <c r="E54" s="1"/>
      <c r="F54" s="1"/>
    </row>
    <row r="55" spans="1:6" ht="15" customHeight="1">
      <c r="A55" s="195" t="s">
        <v>215</v>
      </c>
      <c r="B55" s="196" t="s">
        <v>216</v>
      </c>
      <c r="C55" s="196" t="s">
        <v>217</v>
      </c>
      <c r="D55" s="196" t="s">
        <v>218</v>
      </c>
      <c r="E55" s="1"/>
      <c r="F55" s="1"/>
    </row>
    <row r="56" spans="1:6" ht="15" customHeight="1">
      <c r="A56" s="195" t="s">
        <v>219</v>
      </c>
      <c r="B56" s="196" t="s">
        <v>220</v>
      </c>
      <c r="C56" s="196" t="s">
        <v>221</v>
      </c>
      <c r="D56" s="196" t="s">
        <v>222</v>
      </c>
      <c r="E56" s="1"/>
      <c r="F56" s="1"/>
    </row>
    <row r="57" spans="1:6" ht="15" customHeight="1">
      <c r="A57" s="195" t="s">
        <v>223</v>
      </c>
      <c r="B57" s="196" t="s">
        <v>224</v>
      </c>
      <c r="C57" s="196" t="s">
        <v>225</v>
      </c>
      <c r="D57" s="196" t="s">
        <v>226</v>
      </c>
      <c r="E57" s="1"/>
      <c r="F57" s="1"/>
    </row>
    <row r="58" spans="1:6" ht="15" customHeight="1">
      <c r="A58" s="195" t="s">
        <v>227</v>
      </c>
      <c r="B58" s="196" t="s">
        <v>228</v>
      </c>
      <c r="C58" s="196" t="s">
        <v>229</v>
      </c>
      <c r="D58" s="196" t="s">
        <v>230</v>
      </c>
      <c r="E58" s="1"/>
      <c r="F58" s="1"/>
    </row>
    <row r="59" spans="1:6" ht="15" customHeight="1">
      <c r="A59" s="195" t="s">
        <v>231</v>
      </c>
      <c r="B59" s="196" t="s">
        <v>232</v>
      </c>
      <c r="C59" s="196" t="s">
        <v>233</v>
      </c>
      <c r="D59" s="196" t="s">
        <v>234</v>
      </c>
      <c r="E59" s="1"/>
      <c r="F59" s="1"/>
    </row>
    <row r="60" spans="1:6" ht="15" customHeight="1">
      <c r="A60" s="195" t="s">
        <v>235</v>
      </c>
      <c r="B60" s="196" t="s">
        <v>236</v>
      </c>
      <c r="C60" s="196" t="s">
        <v>237</v>
      </c>
      <c r="D60" s="196" t="s">
        <v>238</v>
      </c>
      <c r="E60" s="1"/>
      <c r="F60" s="1"/>
    </row>
    <row r="61" spans="1:6" ht="15" customHeight="1">
      <c r="A61" s="195" t="s">
        <v>239</v>
      </c>
      <c r="B61" s="196" t="s">
        <v>240</v>
      </c>
      <c r="C61" s="196" t="s">
        <v>241</v>
      </c>
      <c r="D61" s="196" t="s">
        <v>242</v>
      </c>
      <c r="E61" s="1"/>
      <c r="F61" s="1"/>
    </row>
    <row r="62" spans="1:6" ht="15" customHeight="1">
      <c r="A62" s="195" t="s">
        <v>243</v>
      </c>
      <c r="B62" s="196" t="s">
        <v>244</v>
      </c>
      <c r="C62" s="196" t="s">
        <v>245</v>
      </c>
      <c r="D62" s="196" t="s">
        <v>246</v>
      </c>
      <c r="E62" s="1"/>
      <c r="F62" s="1"/>
    </row>
    <row r="63" spans="1:6" ht="15" customHeight="1">
      <c r="A63" s="195" t="s">
        <v>247</v>
      </c>
      <c r="B63" s="196" t="s">
        <v>248</v>
      </c>
      <c r="C63" s="196" t="s">
        <v>249</v>
      </c>
      <c r="D63" s="196" t="s">
        <v>250</v>
      </c>
      <c r="E63" s="1"/>
      <c r="F63" s="1"/>
    </row>
    <row r="64" spans="1:6" ht="15" customHeight="1">
      <c r="A64" s="195" t="s">
        <v>251</v>
      </c>
      <c r="B64" s="196" t="s">
        <v>252</v>
      </c>
      <c r="C64" s="196" t="s">
        <v>253</v>
      </c>
      <c r="D64" s="196" t="s">
        <v>254</v>
      </c>
      <c r="E64" s="1"/>
      <c r="F64" s="1"/>
    </row>
    <row r="65" spans="1:6" ht="15" customHeight="1">
      <c r="A65" s="195" t="s">
        <v>255</v>
      </c>
      <c r="B65" s="196" t="s">
        <v>256</v>
      </c>
      <c r="C65" s="196" t="s">
        <v>257</v>
      </c>
      <c r="D65" s="196" t="s">
        <v>258</v>
      </c>
      <c r="E65" s="1"/>
      <c r="F65" s="1"/>
    </row>
    <row r="66" spans="1:6" ht="15" customHeight="1">
      <c r="A66" s="195" t="s">
        <v>259</v>
      </c>
      <c r="B66" s="196" t="s">
        <v>260</v>
      </c>
      <c r="C66" s="196" t="s">
        <v>261</v>
      </c>
      <c r="D66" s="196" t="s">
        <v>262</v>
      </c>
      <c r="E66" s="1"/>
      <c r="F66" s="1"/>
    </row>
    <row r="67" spans="1:6" ht="15" customHeight="1">
      <c r="A67" s="195" t="s">
        <v>263</v>
      </c>
      <c r="B67" s="196" t="s">
        <v>264</v>
      </c>
      <c r="C67" s="196" t="s">
        <v>265</v>
      </c>
      <c r="D67" s="196" t="s">
        <v>266</v>
      </c>
      <c r="E67" s="1"/>
      <c r="F67" s="1"/>
    </row>
    <row r="68" spans="1:6" ht="15" customHeight="1">
      <c r="A68" s="195" t="s">
        <v>267</v>
      </c>
      <c r="B68" s="196" t="s">
        <v>268</v>
      </c>
      <c r="C68" s="196" t="s">
        <v>269</v>
      </c>
      <c r="D68" s="196" t="s">
        <v>270</v>
      </c>
      <c r="E68" s="1"/>
      <c r="F68" s="1"/>
    </row>
    <row r="69" spans="1:6" ht="15" customHeight="1">
      <c r="A69" s="195" t="s">
        <v>271</v>
      </c>
      <c r="B69" s="196" t="s">
        <v>272</v>
      </c>
      <c r="C69" s="196" t="s">
        <v>273</v>
      </c>
      <c r="D69" s="196" t="s">
        <v>274</v>
      </c>
      <c r="E69" s="1"/>
      <c r="F69" s="1"/>
    </row>
    <row r="70" spans="1:6" ht="15" customHeight="1">
      <c r="A70" s="195" t="s">
        <v>275</v>
      </c>
      <c r="B70" s="196" t="s">
        <v>276</v>
      </c>
      <c r="C70" s="196" t="s">
        <v>277</v>
      </c>
      <c r="D70" s="196" t="s">
        <v>278</v>
      </c>
      <c r="E70" s="1"/>
      <c r="F70" s="1"/>
    </row>
    <row r="71" spans="1:6" ht="15" customHeight="1">
      <c r="A71" s="195" t="s">
        <v>279</v>
      </c>
      <c r="B71" s="196" t="s">
        <v>280</v>
      </c>
      <c r="C71" s="196" t="s">
        <v>280</v>
      </c>
      <c r="D71" s="196" t="s">
        <v>280</v>
      </c>
      <c r="E71" s="1"/>
      <c r="F71" s="1"/>
    </row>
    <row r="72" spans="1:6" ht="15" customHeight="1">
      <c r="A72" s="195" t="s">
        <v>281</v>
      </c>
      <c r="B72" s="196" t="s">
        <v>280</v>
      </c>
      <c r="C72" s="196" t="s">
        <v>280</v>
      </c>
      <c r="D72" s="196" t="s">
        <v>280</v>
      </c>
      <c r="E72" s="1"/>
      <c r="F72" s="1"/>
    </row>
    <row r="73" spans="1:6" ht="15" customHeight="1">
      <c r="A73" s="195" t="s">
        <v>282</v>
      </c>
      <c r="B73" s="196" t="s">
        <v>280</v>
      </c>
      <c r="C73" s="196" t="s">
        <v>280</v>
      </c>
      <c r="D73" s="196" t="s">
        <v>280</v>
      </c>
      <c r="E73" s="1"/>
      <c r="F73" s="1"/>
    </row>
    <row r="74" spans="1:6" ht="15" customHeight="1">
      <c r="A74" s="195" t="s">
        <v>283</v>
      </c>
      <c r="B74" s="196" t="s">
        <v>280</v>
      </c>
      <c r="C74" s="196" t="s">
        <v>280</v>
      </c>
      <c r="D74" s="196" t="s">
        <v>280</v>
      </c>
      <c r="E74" s="1"/>
      <c r="F74" s="1"/>
    </row>
    <row r="75" spans="1:6" ht="15" customHeight="1">
      <c r="A75" s="195" t="s">
        <v>284</v>
      </c>
      <c r="B75" s="196" t="s">
        <v>280</v>
      </c>
      <c r="C75" s="196" t="s">
        <v>280</v>
      </c>
      <c r="D75" s="196" t="s">
        <v>280</v>
      </c>
      <c r="E75" s="1"/>
      <c r="F75" s="1"/>
    </row>
    <row r="76" spans="1:6" ht="15" customHeight="1">
      <c r="A76" s="195" t="s">
        <v>285</v>
      </c>
      <c r="B76" s="196" t="s">
        <v>280</v>
      </c>
      <c r="C76" s="196" t="s">
        <v>280</v>
      </c>
      <c r="D76" s="196" t="s">
        <v>280</v>
      </c>
      <c r="E76" s="1"/>
      <c r="F76" s="1"/>
    </row>
    <row r="77" spans="1:6" ht="15" customHeight="1">
      <c r="A77" s="195" t="s">
        <v>286</v>
      </c>
      <c r="B77" s="196" t="s">
        <v>280</v>
      </c>
      <c r="C77" s="196" t="s">
        <v>280</v>
      </c>
      <c r="D77" s="196" t="s">
        <v>280</v>
      </c>
      <c r="E77" s="1"/>
      <c r="F77" s="1"/>
    </row>
    <row r="78" spans="1:6" ht="15" customHeight="1">
      <c r="A78" s="195" t="s">
        <v>287</v>
      </c>
      <c r="B78" s="196" t="s">
        <v>280</v>
      </c>
      <c r="C78" s="196" t="s">
        <v>280</v>
      </c>
      <c r="D78" s="196" t="s">
        <v>280</v>
      </c>
      <c r="E78" s="1"/>
      <c r="F78" s="1"/>
    </row>
    <row r="79" spans="1:6" ht="15" customHeight="1">
      <c r="A79" s="195" t="s">
        <v>288</v>
      </c>
      <c r="B79" s="196" t="s">
        <v>280</v>
      </c>
      <c r="C79" s="196" t="s">
        <v>280</v>
      </c>
      <c r="D79" s="196" t="s">
        <v>280</v>
      </c>
      <c r="E79" s="1"/>
      <c r="F79" s="1"/>
    </row>
    <row r="80" spans="1:6" ht="15" customHeight="1">
      <c r="A80" s="195" t="s">
        <v>289</v>
      </c>
      <c r="B80" s="196" t="s">
        <v>280</v>
      </c>
      <c r="C80" s="196" t="s">
        <v>280</v>
      </c>
      <c r="D80" s="196" t="s">
        <v>280</v>
      </c>
      <c r="E80" s="1"/>
      <c r="F80" s="1"/>
    </row>
    <row r="81" spans="1:6" ht="15" customHeight="1">
      <c r="A81" s="195" t="s">
        <v>290</v>
      </c>
      <c r="B81" s="196" t="s">
        <v>280</v>
      </c>
      <c r="C81" s="196" t="s">
        <v>280</v>
      </c>
      <c r="D81" s="196" t="s">
        <v>280</v>
      </c>
      <c r="E81" s="1"/>
      <c r="F81" s="1"/>
    </row>
    <row r="82" spans="1:6" ht="15" customHeight="1">
      <c r="A82" s="195" t="s">
        <v>291</v>
      </c>
      <c r="B82" s="196" t="s">
        <v>280</v>
      </c>
      <c r="C82" s="196" t="s">
        <v>280</v>
      </c>
      <c r="D82" s="196" t="s">
        <v>280</v>
      </c>
      <c r="E82" s="1"/>
      <c r="F82" s="1"/>
    </row>
    <row r="83" spans="1:6" ht="15" customHeight="1">
      <c r="A83" s="195" t="s">
        <v>292</v>
      </c>
      <c r="B83" s="196" t="s">
        <v>280</v>
      </c>
      <c r="C83" s="196" t="s">
        <v>280</v>
      </c>
      <c r="D83" s="196" t="s">
        <v>280</v>
      </c>
      <c r="E83" s="1"/>
      <c r="F83" s="1"/>
    </row>
    <row r="84" spans="1:6" ht="15" customHeight="1">
      <c r="A84" s="195" t="s">
        <v>293</v>
      </c>
      <c r="B84" s="196" t="s">
        <v>280</v>
      </c>
      <c r="C84" s="196" t="s">
        <v>280</v>
      </c>
      <c r="D84" s="196" t="s">
        <v>280</v>
      </c>
      <c r="E84" s="1"/>
      <c r="F84" s="1"/>
    </row>
    <row r="85" spans="1:6" ht="15" customHeight="1">
      <c r="A85" s="195" t="s">
        <v>294</v>
      </c>
      <c r="B85" s="196" t="s">
        <v>280</v>
      </c>
      <c r="C85" s="196" t="s">
        <v>280</v>
      </c>
      <c r="D85" s="196" t="s">
        <v>280</v>
      </c>
      <c r="E85" s="1"/>
      <c r="F85" s="1"/>
    </row>
    <row r="86" spans="1:6" ht="15" customHeight="1">
      <c r="A86" s="195" t="s">
        <v>295</v>
      </c>
      <c r="B86" s="196" t="s">
        <v>280</v>
      </c>
      <c r="C86" s="196" t="s">
        <v>280</v>
      </c>
      <c r="D86" s="196" t="s">
        <v>280</v>
      </c>
      <c r="E86" s="1"/>
      <c r="F86" s="1"/>
    </row>
    <row r="87" spans="1:6" ht="15" customHeight="1">
      <c r="A87" s="195" t="s">
        <v>296</v>
      </c>
      <c r="B87" s="196" t="s">
        <v>297</v>
      </c>
      <c r="C87" s="196" t="s">
        <v>297</v>
      </c>
      <c r="D87" s="196" t="s">
        <v>297</v>
      </c>
      <c r="E87" s="1"/>
      <c r="F87" s="1"/>
    </row>
    <row r="88" spans="1:6" ht="15" customHeight="1">
      <c r="A88" s="195" t="s">
        <v>298</v>
      </c>
      <c r="B88" s="196" t="s">
        <v>297</v>
      </c>
      <c r="C88" s="196" t="s">
        <v>297</v>
      </c>
      <c r="D88" s="196" t="s">
        <v>297</v>
      </c>
      <c r="E88" s="1"/>
      <c r="F88" s="1"/>
    </row>
    <row r="89" spans="1:6" ht="15" customHeight="1">
      <c r="A89" s="195" t="s">
        <v>299</v>
      </c>
      <c r="B89" s="196" t="s">
        <v>300</v>
      </c>
      <c r="C89" s="196" t="s">
        <v>301</v>
      </c>
      <c r="D89" s="196" t="s">
        <v>302</v>
      </c>
      <c r="E89" s="1"/>
      <c r="F89" s="1"/>
    </row>
    <row r="90" spans="1:6" ht="15" customHeight="1">
      <c r="A90" s="195" t="s">
        <v>303</v>
      </c>
      <c r="B90" s="196" t="s">
        <v>304</v>
      </c>
      <c r="C90" s="196" t="s">
        <v>305</v>
      </c>
      <c r="D90" s="196" t="s">
        <v>306</v>
      </c>
      <c r="E90" s="1"/>
      <c r="F90" s="1"/>
    </row>
    <row r="91" spans="1:6" ht="15" customHeight="1">
      <c r="A91" s="195" t="s">
        <v>307</v>
      </c>
      <c r="B91" s="196" t="s">
        <v>308</v>
      </c>
      <c r="C91" s="196" t="s">
        <v>309</v>
      </c>
      <c r="D91" s="196" t="s">
        <v>310</v>
      </c>
      <c r="E91" s="1"/>
      <c r="F91" s="1"/>
    </row>
    <row r="92" spans="1:6" ht="15" customHeight="1">
      <c r="A92" s="195" t="s">
        <v>311</v>
      </c>
      <c r="B92" s="196" t="s">
        <v>312</v>
      </c>
      <c r="C92" s="196" t="s">
        <v>313</v>
      </c>
      <c r="D92" s="196" t="s">
        <v>314</v>
      </c>
      <c r="E92" s="1"/>
      <c r="F92" s="1"/>
    </row>
    <row r="93" spans="1:6" ht="15" customHeight="1">
      <c r="A93" s="195" t="s">
        <v>315</v>
      </c>
      <c r="B93" s="196" t="s">
        <v>316</v>
      </c>
      <c r="C93" s="196" t="s">
        <v>317</v>
      </c>
      <c r="D93" s="196" t="s">
        <v>318</v>
      </c>
      <c r="E93" s="1"/>
      <c r="F93" s="1"/>
    </row>
    <row r="94" spans="1:6" ht="15" customHeight="1">
      <c r="A94" s="195" t="s">
        <v>319</v>
      </c>
      <c r="B94" s="196" t="s">
        <v>320</v>
      </c>
      <c r="C94" s="196" t="s">
        <v>321</v>
      </c>
      <c r="D94" s="196" t="s">
        <v>322</v>
      </c>
      <c r="E94" s="1"/>
      <c r="F94" s="1"/>
    </row>
    <row r="95" spans="1:6" ht="15" customHeight="1">
      <c r="A95" s="195" t="s">
        <v>323</v>
      </c>
      <c r="B95" s="196" t="s">
        <v>324</v>
      </c>
      <c r="C95" s="196" t="s">
        <v>324</v>
      </c>
      <c r="D95" s="196" t="s">
        <v>324</v>
      </c>
      <c r="E95" s="1"/>
      <c r="F95" s="1"/>
    </row>
    <row r="96" spans="1:6" ht="15" customHeight="1">
      <c r="A96" s="195" t="s">
        <v>325</v>
      </c>
      <c r="B96" s="196" t="s">
        <v>324</v>
      </c>
      <c r="C96" s="196" t="s">
        <v>324</v>
      </c>
      <c r="D96" s="196" t="s">
        <v>324</v>
      </c>
      <c r="E96" s="1"/>
      <c r="F96" s="1"/>
    </row>
    <row r="97" spans="1:6" ht="15" customHeight="1">
      <c r="A97" s="195" t="s">
        <v>326</v>
      </c>
      <c r="B97" s="196" t="s">
        <v>327</v>
      </c>
      <c r="C97" s="196" t="s">
        <v>327</v>
      </c>
      <c r="D97" s="196" t="s">
        <v>327</v>
      </c>
      <c r="E97" s="1"/>
      <c r="F97" s="1"/>
    </row>
    <row r="98" spans="1:6" ht="15" customHeight="1">
      <c r="A98" s="195" t="s">
        <v>328</v>
      </c>
      <c r="B98" s="196" t="s">
        <v>327</v>
      </c>
      <c r="C98" s="196" t="s">
        <v>327</v>
      </c>
      <c r="D98" s="196" t="s">
        <v>327</v>
      </c>
      <c r="E98" s="1"/>
      <c r="F98" s="1"/>
    </row>
    <row r="99" ht="12.75">
      <c r="G99" s="197"/>
    </row>
  </sheetData>
  <sheetProtection selectLockedCells="1" selectUnlockedCells="1"/>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C3" sqref="C3:F98"/>
    </sheetView>
  </sheetViews>
  <sheetFormatPr defaultColWidth="9.00390625" defaultRowHeight="12.75"/>
  <cols>
    <col min="1" max="1" width="12.7109375" style="0" customWidth="1"/>
    <col min="2" max="2" width="6.7109375" style="1" customWidth="1"/>
    <col min="3" max="14" width="6.7109375" style="0" customWidth="1"/>
    <col min="15" max="15" width="8.7109375" style="91" customWidth="1"/>
    <col min="16" max="16" width="15.7109375" style="0" customWidth="1"/>
    <col min="17" max="26" width="5.7109375" style="0" customWidth="1"/>
    <col min="27" max="28" width="6.7109375" style="0" customWidth="1"/>
  </cols>
  <sheetData>
    <row r="1" spans="1:28" ht="16.5">
      <c r="A1" s="6" t="s">
        <v>5</v>
      </c>
      <c r="B1" s="147" t="s">
        <v>329</v>
      </c>
      <c r="C1" s="7" t="str">
        <f>Results!C2</f>
        <v>Test Sample</v>
      </c>
      <c r="D1" s="7"/>
      <c r="E1" s="7"/>
      <c r="F1" s="7"/>
      <c r="G1" s="7"/>
      <c r="H1" s="7"/>
      <c r="I1" s="7"/>
      <c r="J1" s="7"/>
      <c r="K1" s="7"/>
      <c r="L1" s="7"/>
      <c r="M1" s="50"/>
      <c r="N1" s="50"/>
      <c r="O1" s="140"/>
      <c r="P1" s="15" t="s">
        <v>330</v>
      </c>
      <c r="Q1" s="17" t="s">
        <v>331</v>
      </c>
      <c r="R1" s="66"/>
      <c r="S1" s="66"/>
      <c r="T1" s="66"/>
      <c r="U1" s="66"/>
      <c r="V1" s="66"/>
      <c r="W1" s="66"/>
      <c r="X1" s="66"/>
      <c r="Y1" s="66"/>
      <c r="Z1" s="67"/>
      <c r="AA1" s="15" t="s">
        <v>332</v>
      </c>
      <c r="AB1" s="15" t="s">
        <v>333</v>
      </c>
    </row>
    <row r="2" spans="1:28" ht="13.5">
      <c r="A2" s="100"/>
      <c r="B2" s="147"/>
      <c r="C2" s="165" t="s">
        <v>334</v>
      </c>
      <c r="D2" s="165" t="s">
        <v>335</v>
      </c>
      <c r="E2" s="165" t="s">
        <v>336</v>
      </c>
      <c r="F2" s="165" t="s">
        <v>337</v>
      </c>
      <c r="G2" s="165" t="s">
        <v>338</v>
      </c>
      <c r="H2" s="165" t="s">
        <v>339</v>
      </c>
      <c r="I2" s="165" t="s">
        <v>340</v>
      </c>
      <c r="J2" s="165" t="s">
        <v>341</v>
      </c>
      <c r="K2" s="165" t="s">
        <v>342</v>
      </c>
      <c r="L2" s="165" t="s">
        <v>343</v>
      </c>
      <c r="M2" s="7" t="s">
        <v>332</v>
      </c>
      <c r="N2" s="7" t="s">
        <v>344</v>
      </c>
      <c r="O2" s="187"/>
      <c r="P2" s="101"/>
      <c r="Q2" s="165" t="s">
        <v>334</v>
      </c>
      <c r="R2" s="165" t="s">
        <v>335</v>
      </c>
      <c r="S2" s="165" t="s">
        <v>336</v>
      </c>
      <c r="T2" s="165" t="s">
        <v>337</v>
      </c>
      <c r="U2" s="165" t="s">
        <v>338</v>
      </c>
      <c r="V2" s="165" t="s">
        <v>339</v>
      </c>
      <c r="W2" s="165" t="s">
        <v>340</v>
      </c>
      <c r="X2" s="165" t="s">
        <v>341</v>
      </c>
      <c r="Y2" s="165" t="s">
        <v>342</v>
      </c>
      <c r="Z2" s="165" t="s">
        <v>343</v>
      </c>
      <c r="AA2" s="101"/>
      <c r="AB2" s="101"/>
    </row>
    <row r="3" spans="1:28" ht="13.5">
      <c r="A3" s="2" t="str">
        <f>'Gene Table'!C3</f>
        <v>NM_000130</v>
      </c>
      <c r="B3" s="169" t="s">
        <v>7</v>
      </c>
      <c r="C3" s="167"/>
      <c r="D3" s="167"/>
      <c r="E3" s="167"/>
      <c r="F3" s="170"/>
      <c r="G3" s="170"/>
      <c r="H3" s="170"/>
      <c r="I3" s="170"/>
      <c r="J3" s="170"/>
      <c r="K3" s="170"/>
      <c r="L3" s="170"/>
      <c r="M3" s="175" t="str">
        <f>IF(ISERROR(AVERAGE(Calculations!C4:L4)),"",AVERAGE(Calculations!C4:L4))</f>
        <v/>
      </c>
      <c r="N3" s="175" t="str">
        <f>IF(ISERROR(STDEV(Calculations!C4:L4)),"",IF(COUNT(Calculations!C4:L4)&lt;3,"N/A",STDEV(Calculations!C4:L4)))</f>
        <v/>
      </c>
      <c r="P3" s="85" t="s">
        <v>345</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NM_000506</v>
      </c>
      <c r="B4" s="171" t="s">
        <v>11</v>
      </c>
      <c r="C4" s="167"/>
      <c r="D4" s="167"/>
      <c r="E4" s="167"/>
      <c r="F4" s="170"/>
      <c r="G4" s="170"/>
      <c r="H4" s="170"/>
      <c r="I4" s="170"/>
      <c r="J4" s="170"/>
      <c r="K4" s="170"/>
      <c r="L4" s="170"/>
      <c r="M4" s="175" t="str">
        <f>IF(ISERROR(AVERAGE(Calculations!C5:L5)),"",AVERAGE(Calculations!C5:L5))</f>
        <v/>
      </c>
      <c r="N4" s="175" t="str">
        <f>IF(ISERROR(STDEV(Calculations!C5:L5)),"",IF(COUNT(Calculations!C5:L5)&lt;3,"N/A",STDEV(Calculations!C5:L5)))</f>
        <v/>
      </c>
      <c r="O4" s="117"/>
      <c r="P4" s="85" t="s">
        <v>346</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NM_000044</v>
      </c>
      <c r="B5" s="169" t="s">
        <v>15</v>
      </c>
      <c r="C5" s="167"/>
      <c r="D5" s="167"/>
      <c r="E5" s="167"/>
      <c r="F5" s="170"/>
      <c r="G5" s="170"/>
      <c r="H5" s="170"/>
      <c r="I5" s="170"/>
      <c r="J5" s="170"/>
      <c r="K5" s="170"/>
      <c r="L5" s="170"/>
      <c r="M5" s="175" t="str">
        <f>IF(ISERROR(AVERAGE(Calculations!C6:L6)),"",AVERAGE(Calculations!C6:L6))</f>
        <v/>
      </c>
      <c r="N5" s="175" t="str">
        <f>IF(ISERROR(STDEV(Calculations!C6:L6)),"",IF(COUNT(Calculations!C6:L6)&lt;3,"N/A",STDEV(Calculations!C6:L6)))</f>
        <v/>
      </c>
      <c r="P5" s="85" t="s">
        <v>347</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NM_004972</v>
      </c>
      <c r="B6" s="171" t="s">
        <v>19</v>
      </c>
      <c r="C6" s="167"/>
      <c r="D6" s="167"/>
      <c r="E6" s="167"/>
      <c r="F6" s="170"/>
      <c r="G6" s="170"/>
      <c r="H6" s="170"/>
      <c r="I6" s="170"/>
      <c r="J6" s="170"/>
      <c r="K6" s="170"/>
      <c r="L6" s="170"/>
      <c r="M6" s="175" t="str">
        <f>IF(ISERROR(AVERAGE(Calculations!C7:L7)),"",AVERAGE(Calculations!C7:L7))</f>
        <v/>
      </c>
      <c r="N6" s="175" t="str">
        <f>IF(ISERROR(STDEV(Calculations!C7:L7)),"",IF(COUNT(Calculations!C7:L7)&lt;3,"N/A",STDEV(Calculations!C7:L7)))</f>
        <v/>
      </c>
      <c r="O6" s="117"/>
      <c r="P6" s="85" t="s">
        <v>348</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NM_004333</v>
      </c>
      <c r="B7" s="169" t="s">
        <v>23</v>
      </c>
      <c r="C7" s="167"/>
      <c r="D7" s="167"/>
      <c r="E7" s="167"/>
      <c r="F7" s="170"/>
      <c r="G7" s="170"/>
      <c r="H7" s="170"/>
      <c r="I7" s="170"/>
      <c r="J7" s="170"/>
      <c r="K7" s="170"/>
      <c r="L7" s="170"/>
      <c r="M7" s="175" t="str">
        <f>IF(ISERROR(AVERAGE(Calculations!C8:L8)),"",AVERAGE(Calculations!C8:L8))</f>
        <v/>
      </c>
      <c r="N7" s="175" t="str">
        <f>IF(ISERROR(STDEV(Calculations!C8:L8)),"",IF(COUNT(Calculations!C8:L8)&lt;3,"N/A",STDEV(Calculations!C8:L8)))</f>
        <v/>
      </c>
      <c r="P7" s="17" t="s">
        <v>349</v>
      </c>
      <c r="Q7" s="66"/>
      <c r="R7" s="66"/>
      <c r="S7" s="66"/>
      <c r="T7" s="66"/>
      <c r="U7" s="66"/>
      <c r="V7" s="66"/>
      <c r="W7" s="66"/>
      <c r="X7" s="66"/>
      <c r="Y7" s="66"/>
      <c r="Z7" s="66"/>
      <c r="AA7" s="66"/>
      <c r="AB7" s="67"/>
    </row>
    <row r="8" spans="1:28" ht="13.5">
      <c r="A8" s="2" t="str">
        <f>'Gene Table'!C8</f>
        <v>NM_005957</v>
      </c>
      <c r="B8" s="171" t="s">
        <v>27</v>
      </c>
      <c r="C8" s="167"/>
      <c r="D8" s="167"/>
      <c r="E8" s="167"/>
      <c r="F8" s="170"/>
      <c r="G8" s="170"/>
      <c r="H8" s="170"/>
      <c r="I8" s="170"/>
      <c r="J8" s="170"/>
      <c r="K8" s="170"/>
      <c r="L8" s="170"/>
      <c r="M8" s="175" t="str">
        <f>IF(ISERROR(AVERAGE(Calculations!C9:L9)),"",AVERAGE(Calculations!C9:L9))</f>
        <v/>
      </c>
      <c r="N8" s="175" t="str">
        <f>IF(ISERROR(STDEV(Calculations!C9:L9)),"",IF(COUNT(Calculations!C9:L9)&lt;3,"N/A",STDEV(Calculations!C9:L9)))</f>
        <v/>
      </c>
      <c r="O8" s="117"/>
      <c r="P8" s="85" t="s">
        <v>345</v>
      </c>
      <c r="Q8" s="176" t="str">
        <f aca="true" t="shared" si="6" ref="Q8:Z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aca="true" t="shared" si="7" ref="AA8:AA11">AVERAGE(Q8:Z8)</f>
        <v>#DIV/0!</v>
      </c>
      <c r="AB8" s="180" t="e">
        <f aca="true" t="shared" si="8" ref="AB8:AB11">STDEV(Q8:Z8)</f>
        <v>#DIV/0!</v>
      </c>
    </row>
    <row r="9" spans="1:28" ht="13.5">
      <c r="A9" s="2" t="str">
        <f>'Gene Table'!C9</f>
        <v>NM_000594</v>
      </c>
      <c r="B9" s="169" t="s">
        <v>31</v>
      </c>
      <c r="C9" s="167"/>
      <c r="D9" s="167"/>
      <c r="E9" s="167"/>
      <c r="F9" s="170"/>
      <c r="G9" s="170"/>
      <c r="H9" s="170"/>
      <c r="I9" s="170"/>
      <c r="J9" s="170"/>
      <c r="K9" s="170"/>
      <c r="L9" s="170"/>
      <c r="M9" s="175" t="str">
        <f>IF(ISERROR(AVERAGE(Calculations!C10:L10)),"",AVERAGE(Calculations!C10:L10))</f>
        <v/>
      </c>
      <c r="N9" s="175" t="str">
        <f>IF(ISERROR(STDEV(Calculations!C10:L10)),"",IF(COUNT(Calculations!C10:L10)&lt;3,"N/A",STDEV(Calculations!C10:L10)))</f>
        <v/>
      </c>
      <c r="P9" s="85" t="s">
        <v>346</v>
      </c>
      <c r="Q9" s="176" t="str">
        <f aca="true" t="shared" si="9" ref="Q9:Z9">IF(Q4="","",Q4/SUM(Q$3:Q$6))</f>
        <v/>
      </c>
      <c r="R9" s="176" t="str">
        <f t="shared" si="9"/>
        <v/>
      </c>
      <c r="S9" s="176" t="str">
        <f t="shared" si="9"/>
        <v/>
      </c>
      <c r="T9" s="176" t="str">
        <f t="shared" si="9"/>
        <v/>
      </c>
      <c r="U9" s="176" t="str">
        <f t="shared" si="9"/>
        <v/>
      </c>
      <c r="V9" s="176" t="str">
        <f t="shared" si="9"/>
        <v/>
      </c>
      <c r="W9" s="176" t="str">
        <f t="shared" si="9"/>
        <v/>
      </c>
      <c r="X9" s="176" t="str">
        <f t="shared" si="9"/>
        <v/>
      </c>
      <c r="Y9" s="176" t="str">
        <f t="shared" si="9"/>
        <v/>
      </c>
      <c r="Z9" s="179" t="str">
        <f t="shared" si="9"/>
        <v/>
      </c>
      <c r="AA9" s="180" t="e">
        <f t="shared" si="7"/>
        <v>#DIV/0!</v>
      </c>
      <c r="AB9" s="180" t="e">
        <f t="shared" si="8"/>
        <v>#DIV/0!</v>
      </c>
    </row>
    <row r="10" spans="1:28" ht="13.5">
      <c r="A10" s="2" t="str">
        <f>'Gene Table'!C10</f>
        <v>NM_000572</v>
      </c>
      <c r="B10" s="171" t="s">
        <v>35</v>
      </c>
      <c r="C10" s="167"/>
      <c r="D10" s="167"/>
      <c r="E10" s="167"/>
      <c r="F10" s="170"/>
      <c r="G10" s="170"/>
      <c r="H10" s="170"/>
      <c r="I10" s="170"/>
      <c r="J10" s="170"/>
      <c r="K10" s="170"/>
      <c r="L10" s="170"/>
      <c r="M10" s="175" t="str">
        <f>IF(ISERROR(AVERAGE(Calculations!C11:L11)),"",AVERAGE(Calculations!C11:L11))</f>
        <v/>
      </c>
      <c r="N10" s="175" t="str">
        <f>IF(ISERROR(STDEV(Calculations!C11:L11)),"",IF(COUNT(Calculations!C11:L11)&lt;3,"N/A",STDEV(Calculations!C11:L11)))</f>
        <v/>
      </c>
      <c r="O10" s="117"/>
      <c r="P10" s="85" t="s">
        <v>347</v>
      </c>
      <c r="Q10" s="176" t="str">
        <f aca="true" t="shared" si="10" ref="Q10:Z10">IF(Q5="","",Q5/SUM(Q$3:Q$6))</f>
        <v/>
      </c>
      <c r="R10" s="176" t="str">
        <f t="shared" si="10"/>
        <v/>
      </c>
      <c r="S10" s="176" t="str">
        <f t="shared" si="10"/>
        <v/>
      </c>
      <c r="T10" s="176" t="str">
        <f t="shared" si="10"/>
        <v/>
      </c>
      <c r="U10" s="176" t="str">
        <f t="shared" si="10"/>
        <v/>
      </c>
      <c r="V10" s="176" t="str">
        <f t="shared" si="10"/>
        <v/>
      </c>
      <c r="W10" s="176" t="str">
        <f t="shared" si="10"/>
        <v/>
      </c>
      <c r="X10" s="176" t="str">
        <f t="shared" si="10"/>
        <v/>
      </c>
      <c r="Y10" s="176" t="str">
        <f t="shared" si="10"/>
        <v/>
      </c>
      <c r="Z10" s="179" t="str">
        <f t="shared" si="10"/>
        <v/>
      </c>
      <c r="AA10" s="180" t="e">
        <f t="shared" si="7"/>
        <v>#DIV/0!</v>
      </c>
      <c r="AB10" s="180" t="e">
        <f t="shared" si="8"/>
        <v>#DIV/0!</v>
      </c>
    </row>
    <row r="11" spans="1:28" ht="13.5">
      <c r="A11" s="2" t="str">
        <f>'Gene Table'!C11</f>
        <v>NM_000414</v>
      </c>
      <c r="B11" s="169" t="s">
        <v>39</v>
      </c>
      <c r="C11" s="167"/>
      <c r="D11" s="167"/>
      <c r="E11" s="167"/>
      <c r="F11" s="170"/>
      <c r="G11" s="170"/>
      <c r="H11" s="170"/>
      <c r="I11" s="170"/>
      <c r="J11" s="170"/>
      <c r="K11" s="170"/>
      <c r="L11" s="170"/>
      <c r="M11" s="175" t="str">
        <f>IF(ISERROR(AVERAGE(Calculations!C12:L12)),"",AVERAGE(Calculations!C12:L12))</f>
        <v/>
      </c>
      <c r="N11" s="175" t="str">
        <f>IF(ISERROR(STDEV(Calculations!C12:L12)),"",IF(COUNT(Calculations!C12:L12)&lt;3,"N/A",STDEV(Calculations!C12:L12)))</f>
        <v/>
      </c>
      <c r="P11" s="85" t="s">
        <v>348</v>
      </c>
      <c r="Q11" s="176" t="str">
        <f aca="true" t="shared" si="11" ref="Q11:Z11">IF(Q6="","",Q6/SUM(Q$3:Q$6))</f>
        <v/>
      </c>
      <c r="R11" s="176" t="str">
        <f t="shared" si="11"/>
        <v/>
      </c>
      <c r="S11" s="176" t="str">
        <f t="shared" si="11"/>
        <v/>
      </c>
      <c r="T11" s="176" t="str">
        <f t="shared" si="11"/>
        <v/>
      </c>
      <c r="U11" s="176" t="str">
        <f t="shared" si="11"/>
        <v/>
      </c>
      <c r="V11" s="176" t="str">
        <f t="shared" si="11"/>
        <v/>
      </c>
      <c r="W11" s="176" t="str">
        <f t="shared" si="11"/>
        <v/>
      </c>
      <c r="X11" s="176" t="str">
        <f t="shared" si="11"/>
        <v/>
      </c>
      <c r="Y11" s="176" t="str">
        <f t="shared" si="11"/>
        <v/>
      </c>
      <c r="Z11" s="179" t="str">
        <f t="shared" si="11"/>
        <v/>
      </c>
      <c r="AA11" s="180" t="e">
        <f t="shared" si="7"/>
        <v>#DIV/0!</v>
      </c>
      <c r="AB11" s="180" t="e">
        <f t="shared" si="8"/>
        <v>#DIV/0!</v>
      </c>
    </row>
    <row r="12" spans="1:15" ht="12.75">
      <c r="A12" s="2" t="str">
        <f>'Gene Table'!C12</f>
        <v>NM_000413</v>
      </c>
      <c r="B12" s="171" t="s">
        <v>43</v>
      </c>
      <c r="C12" s="167"/>
      <c r="D12" s="167"/>
      <c r="E12" s="167"/>
      <c r="F12" s="170"/>
      <c r="G12" s="170"/>
      <c r="H12" s="170"/>
      <c r="I12" s="170"/>
      <c r="J12" s="170"/>
      <c r="K12" s="170"/>
      <c r="L12" s="170"/>
      <c r="M12" s="175" t="str">
        <f>IF(ISERROR(AVERAGE(Calculations!C13:L13)),"",AVERAGE(Calculations!C13:L13))</f>
        <v/>
      </c>
      <c r="N12" s="175" t="str">
        <f>IF(ISERROR(STDEV(Calculations!C13:L13)),"",IF(COUNT(Calculations!C13:L13)&lt;3,"N/A",STDEV(Calculations!C13:L13)))</f>
        <v/>
      </c>
      <c r="O12" s="117"/>
    </row>
    <row r="13" spans="1:14" ht="12.75">
      <c r="A13" s="2" t="str">
        <f>'Gene Table'!C13</f>
        <v>NM_000777</v>
      </c>
      <c r="B13" s="169" t="s">
        <v>47</v>
      </c>
      <c r="C13" s="167"/>
      <c r="D13" s="167"/>
      <c r="E13" s="167"/>
      <c r="F13" s="170"/>
      <c r="G13" s="170"/>
      <c r="H13" s="170"/>
      <c r="I13" s="170"/>
      <c r="J13" s="170"/>
      <c r="K13" s="170"/>
      <c r="L13" s="170"/>
      <c r="M13" s="175" t="str">
        <f>IF(ISERROR(AVERAGE(Calculations!C14:L14)),"",AVERAGE(Calculations!C14:L14))</f>
        <v/>
      </c>
      <c r="N13" s="175" t="str">
        <f>IF(ISERROR(STDEV(Calculations!C14:L14)),"",IF(COUNT(Calculations!C14:L14)&lt;3,"N/A",STDEV(Calculations!C14:L14)))</f>
        <v/>
      </c>
    </row>
    <row r="14" spans="1:15" ht="12.75">
      <c r="A14" s="2" t="str">
        <f>'Gene Table'!C14</f>
        <v>NM_000499</v>
      </c>
      <c r="B14" s="171" t="s">
        <v>51</v>
      </c>
      <c r="C14" s="167"/>
      <c r="D14" s="167"/>
      <c r="E14" s="167"/>
      <c r="F14" s="170"/>
      <c r="G14" s="170"/>
      <c r="H14" s="170"/>
      <c r="I14" s="170"/>
      <c r="J14" s="170"/>
      <c r="K14" s="170"/>
      <c r="L14" s="170"/>
      <c r="M14" s="175" t="str">
        <f>IF(ISERROR(AVERAGE(Calculations!C15:L15)),"",AVERAGE(Calculations!C15:L15))</f>
        <v/>
      </c>
      <c r="N14" s="175" t="str">
        <f>IF(ISERROR(STDEV(Calculations!C15:L15)),"",IF(COUNT(Calculations!C15:L15)&lt;3,"N/A",STDEV(Calculations!C15:L15)))</f>
        <v/>
      </c>
      <c r="O14" s="117"/>
    </row>
    <row r="15" spans="1:14" ht="12.75">
      <c r="A15" s="2" t="str">
        <f>'Gene Table'!C15</f>
        <v>NM_000660</v>
      </c>
      <c r="B15" s="169" t="s">
        <v>55</v>
      </c>
      <c r="C15" s="167"/>
      <c r="D15" s="167"/>
      <c r="E15" s="167"/>
      <c r="F15" s="170"/>
      <c r="G15" s="170"/>
      <c r="H15" s="170"/>
      <c r="I15" s="170"/>
      <c r="J15" s="170"/>
      <c r="K15" s="170"/>
      <c r="L15" s="170"/>
      <c r="M15" s="175" t="str">
        <f>IF(ISERROR(AVERAGE(Calculations!C16:L16)),"",AVERAGE(Calculations!C16:L16))</f>
        <v/>
      </c>
      <c r="N15" s="175" t="str">
        <f>IF(ISERROR(STDEV(Calculations!C16:L16)),"",IF(COUNT(Calculations!C16:L16)&lt;3,"N/A",STDEV(Calculations!C16:L16)))</f>
        <v/>
      </c>
    </row>
    <row r="16" spans="1:15" ht="12.75">
      <c r="A16" s="2" t="str">
        <f>'Gene Table'!C16</f>
        <v>NM_003994</v>
      </c>
      <c r="B16" s="171" t="s">
        <v>59</v>
      </c>
      <c r="C16" s="167"/>
      <c r="D16" s="167"/>
      <c r="E16" s="167"/>
      <c r="F16" s="170"/>
      <c r="G16" s="170"/>
      <c r="H16" s="170"/>
      <c r="I16" s="170"/>
      <c r="J16" s="170"/>
      <c r="K16" s="170"/>
      <c r="L16" s="170"/>
      <c r="M16" s="175" t="str">
        <f>IF(ISERROR(AVERAGE(Calculations!C17:L17)),"",AVERAGE(Calculations!C17:L17))</f>
        <v/>
      </c>
      <c r="N16" s="175" t="str">
        <f>IF(ISERROR(STDEV(Calculations!C17:L17)),"",IF(COUNT(Calculations!C17:L17)&lt;3,"N/A",STDEV(Calculations!C17:L17)))</f>
        <v/>
      </c>
      <c r="O16" s="117"/>
    </row>
    <row r="17" spans="1:14" ht="12.75">
      <c r="A17" s="2" t="str">
        <f>'Gene Table'!C17</f>
        <v>NM_000618</v>
      </c>
      <c r="B17" s="169" t="s">
        <v>63</v>
      </c>
      <c r="C17" s="167"/>
      <c r="D17" s="167"/>
      <c r="E17" s="167"/>
      <c r="F17" s="170"/>
      <c r="G17" s="170"/>
      <c r="H17" s="170"/>
      <c r="I17" s="170"/>
      <c r="J17" s="170"/>
      <c r="K17" s="170"/>
      <c r="L17" s="170"/>
      <c r="M17" s="175" t="str">
        <f>IF(ISERROR(AVERAGE(Calculations!C18:L18)),"",AVERAGE(Calculations!C18:L18))</f>
        <v/>
      </c>
      <c r="N17" s="175" t="str">
        <f>IF(ISERROR(STDEV(Calculations!C18:L18)),"",IF(COUNT(Calculations!C18:L18)&lt;3,"N/A",STDEV(Calculations!C18:L18)))</f>
        <v/>
      </c>
    </row>
    <row r="18" spans="1:15" ht="12.75">
      <c r="A18" s="2" t="str">
        <f>'Gene Table'!C18</f>
        <v>NM_000102</v>
      </c>
      <c r="B18" s="171" t="s">
        <v>67</v>
      </c>
      <c r="C18" s="167"/>
      <c r="D18" s="167"/>
      <c r="E18" s="167"/>
      <c r="F18" s="170"/>
      <c r="G18" s="170"/>
      <c r="H18" s="170"/>
      <c r="I18" s="170"/>
      <c r="J18" s="170"/>
      <c r="K18" s="170"/>
      <c r="L18" s="170"/>
      <c r="M18" s="175" t="str">
        <f>IF(ISERROR(AVERAGE(Calculations!C19:L19)),"",AVERAGE(Calculations!C19:L19))</f>
        <v/>
      </c>
      <c r="N18" s="175" t="str">
        <f>IF(ISERROR(STDEV(Calculations!C19:L19)),"",IF(COUNT(Calculations!C19:L19)&lt;3,"N/A",STDEV(Calculations!C19:L19)))</f>
        <v/>
      </c>
      <c r="O18" s="117"/>
    </row>
    <row r="19" spans="1:14" ht="12.75">
      <c r="A19" s="2" t="str">
        <f>'Gene Table'!C19</f>
        <v>NM_000104</v>
      </c>
      <c r="B19" s="169" t="s">
        <v>71</v>
      </c>
      <c r="C19" s="167"/>
      <c r="D19" s="167"/>
      <c r="E19" s="167"/>
      <c r="F19" s="170"/>
      <c r="G19" s="170"/>
      <c r="H19" s="170"/>
      <c r="I19" s="170"/>
      <c r="J19" s="170"/>
      <c r="K19" s="170"/>
      <c r="L19" s="170"/>
      <c r="M19" s="175" t="str">
        <f>IF(ISERROR(AVERAGE(Calculations!C20:L20)),"",AVERAGE(Calculations!C20:L20))</f>
        <v/>
      </c>
      <c r="N19" s="175" t="str">
        <f>IF(ISERROR(STDEV(Calculations!C20:L20)),"",IF(COUNT(Calculations!C20:L20)&lt;3,"N/A",STDEV(Calculations!C20:L20)))</f>
        <v/>
      </c>
    </row>
    <row r="20" spans="1:15" ht="12.75">
      <c r="A20" s="2" t="str">
        <f>'Gene Table'!C20</f>
        <v>BC008403</v>
      </c>
      <c r="B20" s="171" t="s">
        <v>75</v>
      </c>
      <c r="C20" s="167"/>
      <c r="D20" s="167"/>
      <c r="E20" s="167"/>
      <c r="F20" s="170"/>
      <c r="G20" s="170"/>
      <c r="H20" s="170"/>
      <c r="I20" s="170"/>
      <c r="J20" s="170"/>
      <c r="K20" s="170"/>
      <c r="L20" s="170"/>
      <c r="M20" s="175" t="str">
        <f>IF(ISERROR(AVERAGE(Calculations!C21:L21)),"",AVERAGE(Calculations!C21:L21))</f>
        <v/>
      </c>
      <c r="N20" s="175" t="str">
        <f>IF(ISERROR(STDEV(Calculations!C21:L21)),"",IF(COUNT(Calculations!C21:L21)&lt;3,"N/A",STDEV(Calculations!C21:L21)))</f>
        <v/>
      </c>
      <c r="O20" s="117"/>
    </row>
    <row r="21" spans="1:14" ht="12.75">
      <c r="A21" s="2" t="str">
        <f>'Gene Table'!C21</f>
        <v>NM_001785</v>
      </c>
      <c r="B21" s="169" t="s">
        <v>79</v>
      </c>
      <c r="C21" s="167"/>
      <c r="D21" s="167"/>
      <c r="E21" s="167"/>
      <c r="F21" s="170"/>
      <c r="G21" s="170"/>
      <c r="H21" s="170"/>
      <c r="I21" s="170"/>
      <c r="J21" s="170"/>
      <c r="K21" s="170"/>
      <c r="L21" s="170"/>
      <c r="M21" s="175" t="str">
        <f>IF(ISERROR(AVERAGE(Calculations!C22:L22)),"",AVERAGE(Calculations!C22:L22))</f>
        <v/>
      </c>
      <c r="N21" s="175" t="str">
        <f>IF(ISERROR(STDEV(Calculations!C22:L22)),"",IF(COUNT(Calculations!C22:L22)&lt;3,"N/A",STDEV(Calculations!C22:L22)))</f>
        <v/>
      </c>
    </row>
    <row r="22" spans="1:15" ht="12.75">
      <c r="A22" s="2" t="str">
        <f>'Gene Table'!C22</f>
        <v>NM_003921</v>
      </c>
      <c r="B22" s="171" t="s">
        <v>83</v>
      </c>
      <c r="C22" s="167"/>
      <c r="D22" s="167"/>
      <c r="E22" s="167"/>
      <c r="F22" s="170"/>
      <c r="G22" s="170"/>
      <c r="H22" s="170"/>
      <c r="I22" s="170"/>
      <c r="J22" s="170"/>
      <c r="K22" s="170"/>
      <c r="L22" s="170"/>
      <c r="M22" s="175" t="str">
        <f>IF(ISERROR(AVERAGE(Calculations!C23:L23)),"",AVERAGE(Calculations!C23:L23))</f>
        <v/>
      </c>
      <c r="N22" s="175" t="str">
        <f>IF(ISERROR(STDEV(Calculations!C23:L23)),"",IF(COUNT(Calculations!C23:L23)&lt;3,"N/A",STDEV(Calculations!C23:L23)))</f>
        <v/>
      </c>
      <c r="O22" s="117"/>
    </row>
    <row r="23" spans="1:14" ht="12.75">
      <c r="A23" s="2" t="str">
        <f>'Gene Table'!C23</f>
        <v>NM_030782</v>
      </c>
      <c r="B23" s="169" t="s">
        <v>87</v>
      </c>
      <c r="C23" s="167"/>
      <c r="D23" s="167"/>
      <c r="E23" s="167"/>
      <c r="F23" s="170"/>
      <c r="G23" s="170"/>
      <c r="H23" s="170"/>
      <c r="I23" s="170"/>
      <c r="J23" s="170"/>
      <c r="K23" s="170"/>
      <c r="L23" s="170"/>
      <c r="M23" s="175" t="str">
        <f>IF(ISERROR(AVERAGE(Calculations!C24:L24)),"",AVERAGE(Calculations!C24:L24))</f>
        <v/>
      </c>
      <c r="N23" s="175" t="str">
        <f>IF(ISERROR(STDEV(Calculations!C24:L24)),"",IF(COUNT(Calculations!C24:L24)&lt;3,"N/A",STDEV(Calculations!C24:L24)))</f>
        <v/>
      </c>
    </row>
    <row r="24" spans="1:15" ht="12.75">
      <c r="A24" s="2" t="str">
        <f>'Gene Table'!C24</f>
        <v>NM_006297</v>
      </c>
      <c r="B24" s="171" t="s">
        <v>91</v>
      </c>
      <c r="C24" s="167"/>
      <c r="D24" s="167"/>
      <c r="E24" s="167"/>
      <c r="F24" s="170"/>
      <c r="G24" s="170"/>
      <c r="H24" s="170"/>
      <c r="I24" s="170"/>
      <c r="J24" s="170"/>
      <c r="K24" s="170"/>
      <c r="L24" s="170"/>
      <c r="M24" s="175" t="str">
        <f>IF(ISERROR(AVERAGE(Calculations!C25:L25)),"",AVERAGE(Calculations!C25:L25))</f>
        <v/>
      </c>
      <c r="N24" s="175" t="str">
        <f>IF(ISERROR(STDEV(Calculations!C25:L25)),"",IF(COUNT(Calculations!C25:L25)&lt;3,"N/A",STDEV(Calculations!C25:L25)))</f>
        <v/>
      </c>
      <c r="O24" s="117"/>
    </row>
    <row r="25" spans="1:14" ht="12.75">
      <c r="A25" s="2" t="str">
        <f>'Gene Table'!C25</f>
        <v>NM_001025366</v>
      </c>
      <c r="B25" s="169" t="s">
        <v>95</v>
      </c>
      <c r="C25" s="167"/>
      <c r="D25" s="167"/>
      <c r="E25" s="167"/>
      <c r="F25" s="170"/>
      <c r="G25" s="170"/>
      <c r="H25" s="170"/>
      <c r="I25" s="170"/>
      <c r="J25" s="170"/>
      <c r="K25" s="170"/>
      <c r="L25" s="170"/>
      <c r="M25" s="175" t="str">
        <f>IF(ISERROR(AVERAGE(Calculations!C26:L26)),"",AVERAGE(Calculations!C26:L26))</f>
        <v/>
      </c>
      <c r="N25" s="175" t="str">
        <f>IF(ISERROR(STDEV(Calculations!C26:L26)),"",IF(COUNT(Calculations!C26:L26)&lt;3,"N/A",STDEV(Calculations!C26:L26)))</f>
        <v/>
      </c>
    </row>
    <row r="26" spans="1:15" ht="12.75">
      <c r="A26" s="2" t="str">
        <f>'Gene Table'!C26</f>
        <v>NM_177536</v>
      </c>
      <c r="B26" s="171" t="s">
        <v>99</v>
      </c>
      <c r="C26" s="167"/>
      <c r="D26" s="167"/>
      <c r="E26" s="167"/>
      <c r="F26" s="170"/>
      <c r="G26" s="170"/>
      <c r="H26" s="170"/>
      <c r="I26" s="170"/>
      <c r="J26" s="170"/>
      <c r="K26" s="170"/>
      <c r="L26" s="170"/>
      <c r="M26" s="175" t="str">
        <f>IF(ISERROR(AVERAGE(Calculations!C27:L27)),"",AVERAGE(Calculations!C27:L27))</f>
        <v/>
      </c>
      <c r="N26" s="175" t="str">
        <f>IF(ISERROR(STDEV(Calculations!C27:L27)),"",IF(COUNT(Calculations!C27:L27)&lt;3,"N/A",STDEV(Calculations!C27:L27)))</f>
        <v/>
      </c>
      <c r="O26" s="117"/>
    </row>
    <row r="27" spans="1:14" ht="12.75">
      <c r="A27" s="2" t="str">
        <f>'Gene Table'!C27</f>
        <v>NM_005420</v>
      </c>
      <c r="B27" s="169" t="s">
        <v>103</v>
      </c>
      <c r="C27" s="167"/>
      <c r="D27" s="167"/>
      <c r="E27" s="167"/>
      <c r="F27" s="170"/>
      <c r="G27" s="170"/>
      <c r="H27" s="170"/>
      <c r="I27" s="170"/>
      <c r="J27" s="170"/>
      <c r="K27" s="170"/>
      <c r="L27" s="170"/>
      <c r="M27" s="175" t="str">
        <f>IF(ISERROR(AVERAGE(Calculations!C28:L28)),"",AVERAGE(Calculations!C28:L28))</f>
        <v/>
      </c>
      <c r="N27" s="175" t="str">
        <f>IF(ISERROR(STDEV(Calculations!C28:L28)),"",IF(COUNT(Calculations!C28:L28)&lt;3,"N/A",STDEV(Calculations!C28:L28)))</f>
        <v/>
      </c>
    </row>
    <row r="28" spans="1:15" ht="12.75">
      <c r="A28" s="2" t="str">
        <f>'Gene Table'!C28</f>
        <v>NM_000386</v>
      </c>
      <c r="B28" s="171" t="s">
        <v>107</v>
      </c>
      <c r="C28" s="167"/>
      <c r="D28" s="167"/>
      <c r="E28" s="167"/>
      <c r="F28" s="170"/>
      <c r="G28" s="170"/>
      <c r="H28" s="170"/>
      <c r="I28" s="170"/>
      <c r="J28" s="170"/>
      <c r="K28" s="170"/>
      <c r="L28" s="170"/>
      <c r="M28" s="175" t="str">
        <f>IF(ISERROR(AVERAGE(Calculations!C29:L29)),"",AVERAGE(Calculations!C29:L29))</f>
        <v/>
      </c>
      <c r="N28" s="175" t="str">
        <f>IF(ISERROR(STDEV(Calculations!C29:L29)),"",IF(COUNT(Calculations!C29:L29)&lt;3,"N/A",STDEV(Calculations!C29:L29)))</f>
        <v/>
      </c>
      <c r="O28" s="117"/>
    </row>
    <row r="29" spans="1:14" ht="12.75">
      <c r="A29" s="2" t="str">
        <f>'Gene Table'!C29</f>
        <v>NM_021975</v>
      </c>
      <c r="B29" s="169" t="s">
        <v>111</v>
      </c>
      <c r="C29" s="167"/>
      <c r="D29" s="167"/>
      <c r="E29" s="167"/>
      <c r="F29" s="170"/>
      <c r="G29" s="170"/>
      <c r="H29" s="170"/>
      <c r="I29" s="170"/>
      <c r="J29" s="170"/>
      <c r="K29" s="170"/>
      <c r="L29" s="170"/>
      <c r="M29" s="175" t="str">
        <f>IF(ISERROR(AVERAGE(Calculations!C30:L30)),"",AVERAGE(Calculations!C30:L30))</f>
        <v/>
      </c>
      <c r="N29" s="175" t="str">
        <f>IF(ISERROR(STDEV(Calculations!C30:L30)),"",IF(COUNT(Calculations!C30:L30)&lt;3,"N/A",STDEV(Calculations!C30:L30)))</f>
        <v/>
      </c>
    </row>
    <row r="30" spans="1:15" ht="13.5">
      <c r="A30" s="2" t="str">
        <f>'Gene Table'!C30</f>
        <v>NM_001188</v>
      </c>
      <c r="B30" s="171" t="s">
        <v>115</v>
      </c>
      <c r="C30" s="167"/>
      <c r="D30" s="167"/>
      <c r="E30" s="167"/>
      <c r="F30" s="170"/>
      <c r="G30" s="170"/>
      <c r="H30" s="170"/>
      <c r="I30" s="170"/>
      <c r="J30" s="170"/>
      <c r="K30" s="170"/>
      <c r="L30" s="170"/>
      <c r="M30" s="175" t="str">
        <f>IF(ISERROR(AVERAGE(Calculations!C31:L31)),"",AVERAGE(Calculations!C31:L31))</f>
        <v/>
      </c>
      <c r="N30" s="175" t="str">
        <f>IF(ISERROR(STDEV(Calculations!C31:L31)),"",IF(COUNT(Calculations!C31:L31)&lt;3,"N/A",STDEV(Calculations!C31:L31)))</f>
        <v/>
      </c>
      <c r="O30" s="117"/>
    </row>
    <row r="31" spans="1:14" ht="13.5">
      <c r="A31" s="2" t="str">
        <f>'Gene Table'!C31</f>
        <v>NM_018179</v>
      </c>
      <c r="B31" s="169" t="s">
        <v>119</v>
      </c>
      <c r="C31" s="167"/>
      <c r="D31" s="167"/>
      <c r="E31" s="167"/>
      <c r="F31" s="170"/>
      <c r="G31" s="170"/>
      <c r="H31" s="170"/>
      <c r="I31" s="170"/>
      <c r="J31" s="170"/>
      <c r="K31" s="170"/>
      <c r="L31" s="170"/>
      <c r="M31" s="175" t="str">
        <f>IF(ISERROR(AVERAGE(Calculations!C32:L32)),"",AVERAGE(Calculations!C32:L32))</f>
        <v/>
      </c>
      <c r="N31" s="175" t="str">
        <f>IF(ISERROR(STDEV(Calculations!C32:L32)),"",IF(COUNT(Calculations!C32:L32)&lt;3,"N/A",STDEV(Calculations!C32:L32)))</f>
        <v/>
      </c>
    </row>
    <row r="32" spans="1:15" ht="13.5">
      <c r="A32" s="2" t="str">
        <f>'Gene Table'!C32</f>
        <v>NM_000602</v>
      </c>
      <c r="B32" s="171" t="s">
        <v>123</v>
      </c>
      <c r="C32" s="167"/>
      <c r="D32" s="167"/>
      <c r="E32" s="167"/>
      <c r="F32" s="170"/>
      <c r="G32" s="170"/>
      <c r="H32" s="170"/>
      <c r="I32" s="170"/>
      <c r="J32" s="170"/>
      <c r="K32" s="170"/>
      <c r="L32" s="170"/>
      <c r="M32" s="175" t="str">
        <f>IF(ISERROR(AVERAGE(Calculations!C33:L33)),"",AVERAGE(Calculations!C33:L33))</f>
        <v/>
      </c>
      <c r="N32" s="175" t="str">
        <f>IF(ISERROR(STDEV(Calculations!C33:L33)),"",IF(COUNT(Calculations!C33:L33)&lt;3,"N/A",STDEV(Calculations!C33:L33)))</f>
        <v/>
      </c>
      <c r="O32" s="117"/>
    </row>
    <row r="33" spans="1:14" ht="13.5">
      <c r="A33" s="2" t="str">
        <f>'Gene Table'!C33</f>
        <v>NM_004994</v>
      </c>
      <c r="B33" s="169" t="s">
        <v>127</v>
      </c>
      <c r="C33" s="167"/>
      <c r="D33" s="167"/>
      <c r="E33" s="167"/>
      <c r="F33" s="170"/>
      <c r="G33" s="170"/>
      <c r="H33" s="170"/>
      <c r="I33" s="170"/>
      <c r="J33" s="170"/>
      <c r="K33" s="170"/>
      <c r="L33" s="170"/>
      <c r="M33" s="175" t="str">
        <f>IF(ISERROR(AVERAGE(Calculations!C34:L34)),"",AVERAGE(Calculations!C34:L34))</f>
        <v/>
      </c>
      <c r="N33" s="175" t="str">
        <f>IF(ISERROR(STDEV(Calculations!C34:L34)),"",IF(COUNT(Calculations!C34:L34)&lt;3,"N/A",STDEV(Calculations!C34:L34)))</f>
        <v/>
      </c>
    </row>
    <row r="34" spans="1:15" ht="13.5">
      <c r="A34" s="2" t="str">
        <f>'Gene Table'!C34</f>
        <v>NM_002422</v>
      </c>
      <c r="B34" s="171" t="s">
        <v>131</v>
      </c>
      <c r="C34" s="167"/>
      <c r="D34" s="167"/>
      <c r="E34" s="167"/>
      <c r="F34" s="170"/>
      <c r="G34" s="170"/>
      <c r="H34" s="170"/>
      <c r="I34" s="170"/>
      <c r="J34" s="170"/>
      <c r="K34" s="170"/>
      <c r="L34" s="170"/>
      <c r="M34" s="175" t="str">
        <f>IF(ISERROR(AVERAGE(Calculations!C35:L35)),"",AVERAGE(Calculations!C35:L35))</f>
        <v/>
      </c>
      <c r="N34" s="175" t="str">
        <f>IF(ISERROR(STDEV(Calculations!C35:L35)),"",IF(COUNT(Calculations!C35:L35)&lt;3,"N/A",STDEV(Calculations!C35:L35)))</f>
        <v/>
      </c>
      <c r="O34" s="117"/>
    </row>
    <row r="35" spans="1:14" ht="13.5">
      <c r="A35" s="2" t="str">
        <f>'Gene Table'!C35</f>
        <v>NM_002421</v>
      </c>
      <c r="B35" s="169" t="s">
        <v>135</v>
      </c>
      <c r="C35" s="167"/>
      <c r="D35" s="167"/>
      <c r="E35" s="167"/>
      <c r="F35" s="170"/>
      <c r="G35" s="170"/>
      <c r="H35" s="170"/>
      <c r="I35" s="170"/>
      <c r="J35" s="170"/>
      <c r="K35" s="170"/>
      <c r="L35" s="170"/>
      <c r="M35" s="175" t="str">
        <f>IF(ISERROR(AVERAGE(Calculations!C36:L36)),"",AVERAGE(Calculations!C36:L36))</f>
        <v/>
      </c>
      <c r="N35" s="175" t="str">
        <f>IF(ISERROR(STDEV(Calculations!C36:L36)),"",IF(COUNT(Calculations!C36:L36)&lt;3,"N/A",STDEV(Calculations!C36:L36)))</f>
        <v/>
      </c>
    </row>
    <row r="36" spans="1:15" ht="13.5">
      <c r="A36" s="2" t="str">
        <f>'Gene Table'!C36</f>
        <v>NM_005359</v>
      </c>
      <c r="B36" s="171" t="s">
        <v>139</v>
      </c>
      <c r="C36" s="167"/>
      <c r="D36" s="167"/>
      <c r="E36" s="167"/>
      <c r="F36" s="170"/>
      <c r="G36" s="170"/>
      <c r="H36" s="170"/>
      <c r="I36" s="170"/>
      <c r="J36" s="170"/>
      <c r="K36" s="170"/>
      <c r="L36" s="170"/>
      <c r="M36" s="175" t="str">
        <f>IF(ISERROR(AVERAGE(Calculations!C37:L37)),"",AVERAGE(Calculations!C37:L37))</f>
        <v/>
      </c>
      <c r="N36" s="175" t="str">
        <f>IF(ISERROR(STDEV(Calculations!C37:L37)),"",IF(COUNT(Calculations!C37:L37)&lt;3,"N/A",STDEV(Calculations!C37:L37)))</f>
        <v/>
      </c>
      <c r="O36" s="117"/>
    </row>
    <row r="37" spans="1:14" ht="13.5">
      <c r="A37" s="2" t="str">
        <f>'Gene Table'!C37</f>
        <v>NM_004985</v>
      </c>
      <c r="B37" s="169" t="s">
        <v>143</v>
      </c>
      <c r="C37" s="167"/>
      <c r="D37" s="167"/>
      <c r="E37" s="167"/>
      <c r="F37" s="170"/>
      <c r="G37" s="170"/>
      <c r="H37" s="170"/>
      <c r="I37" s="170"/>
      <c r="J37" s="170"/>
      <c r="K37" s="170"/>
      <c r="L37" s="170"/>
      <c r="M37" s="175" t="str">
        <f>IF(ISERROR(AVERAGE(Calculations!C38:L38)),"",AVERAGE(Calculations!C38:L38))</f>
        <v/>
      </c>
      <c r="N37" s="175" t="str">
        <f>IF(ISERROR(STDEV(Calculations!C38:L38)),"",IF(COUNT(Calculations!C38:L38)&lt;3,"N/A",STDEV(Calculations!C38:L38)))</f>
        <v/>
      </c>
    </row>
    <row r="38" spans="1:15" ht="13.5">
      <c r="A38" s="2" t="str">
        <f>'Gene Table'!C38</f>
        <v>NM_000212</v>
      </c>
      <c r="B38" s="171" t="s">
        <v>147</v>
      </c>
      <c r="C38" s="167"/>
      <c r="D38" s="167"/>
      <c r="E38" s="167"/>
      <c r="F38" s="170"/>
      <c r="G38" s="170"/>
      <c r="H38" s="170"/>
      <c r="I38" s="170"/>
      <c r="J38" s="170"/>
      <c r="K38" s="170"/>
      <c r="L38" s="170"/>
      <c r="M38" s="175" t="str">
        <f>IF(ISERROR(AVERAGE(Calculations!C39:L39)),"",AVERAGE(Calculations!C39:L39))</f>
        <v/>
      </c>
      <c r="N38" s="175" t="str">
        <f>IF(ISERROR(STDEV(Calculations!C39:L39)),"",IF(COUNT(Calculations!C39:L39)&lt;3,"N/A",STDEV(Calculations!C39:L39)))</f>
        <v/>
      </c>
      <c r="O38" s="117"/>
    </row>
    <row r="39" spans="1:14" ht="13.5">
      <c r="A39" s="2" t="str">
        <f>'Gene Table'!C39</f>
        <v>NM_005538</v>
      </c>
      <c r="B39" s="169" t="s">
        <v>151</v>
      </c>
      <c r="C39" s="167"/>
      <c r="D39" s="167"/>
      <c r="E39" s="167"/>
      <c r="F39" s="170"/>
      <c r="G39" s="170"/>
      <c r="H39" s="170"/>
      <c r="I39" s="170"/>
      <c r="J39" s="170"/>
      <c r="K39" s="170"/>
      <c r="L39" s="170"/>
      <c r="M39" s="175" t="str">
        <f>IF(ISERROR(AVERAGE(Calculations!C40:L40)),"",AVERAGE(Calculations!C40:L40))</f>
        <v/>
      </c>
      <c r="N39" s="175" t="str">
        <f>IF(ISERROR(STDEV(Calculations!C40:L40)),"",IF(COUNT(Calculations!C40:L40)&lt;3,"N/A",STDEV(Calculations!C40:L40)))</f>
        <v/>
      </c>
    </row>
    <row r="40" spans="1:15" ht="13.5">
      <c r="A40" s="2" t="str">
        <f>'Gene Table'!C40</f>
        <v>NM_002193</v>
      </c>
      <c r="B40" s="171" t="s">
        <v>155</v>
      </c>
      <c r="C40" s="167"/>
      <c r="D40" s="167"/>
      <c r="E40" s="167"/>
      <c r="F40" s="170"/>
      <c r="G40" s="170"/>
      <c r="H40" s="170"/>
      <c r="I40" s="170"/>
      <c r="J40" s="170"/>
      <c r="K40" s="170"/>
      <c r="L40" s="170"/>
      <c r="M40" s="175" t="str">
        <f>IF(ISERROR(AVERAGE(Calculations!C41:L41)),"",AVERAGE(Calculations!C41:L41))</f>
        <v/>
      </c>
      <c r="N40" s="175" t="str">
        <f>IF(ISERROR(STDEV(Calculations!C41:L41)),"",IF(COUNT(Calculations!C41:L41)&lt;3,"N/A",STDEV(Calculations!C41:L41)))</f>
        <v/>
      </c>
      <c r="O40" s="117"/>
    </row>
    <row r="41" spans="1:14" ht="13.5">
      <c r="A41" s="2" t="str">
        <f>'Gene Table'!C41</f>
        <v>NM_002187</v>
      </c>
      <c r="B41" s="169" t="s">
        <v>159</v>
      </c>
      <c r="C41" s="167"/>
      <c r="D41" s="167"/>
      <c r="E41" s="167"/>
      <c r="F41" s="170"/>
      <c r="G41" s="170"/>
      <c r="H41" s="170"/>
      <c r="I41" s="170"/>
      <c r="J41" s="170"/>
      <c r="K41" s="170"/>
      <c r="L41" s="170"/>
      <c r="M41" s="175" t="str">
        <f>IF(ISERROR(AVERAGE(Calculations!C42:L42)),"",AVERAGE(Calculations!C42:L42))</f>
        <v/>
      </c>
      <c r="N41" s="175" t="str">
        <f>IF(ISERROR(STDEV(Calculations!C42:L42)),"",IF(COUNT(Calculations!C42:L42)&lt;3,"N/A",STDEV(Calculations!C42:L42)))</f>
        <v/>
      </c>
    </row>
    <row r="42" spans="1:15" ht="13.5">
      <c r="A42" s="2" t="str">
        <f>'Gene Table'!C42</f>
        <v>NM_000565</v>
      </c>
      <c r="B42" s="171" t="s">
        <v>163</v>
      </c>
      <c r="C42" s="167"/>
      <c r="D42" s="167"/>
      <c r="E42" s="167"/>
      <c r="F42" s="170"/>
      <c r="G42" s="170"/>
      <c r="H42" s="170"/>
      <c r="I42" s="170"/>
      <c r="J42" s="170"/>
      <c r="K42" s="170"/>
      <c r="L42" s="170"/>
      <c r="M42" s="175" t="str">
        <f>IF(ISERROR(AVERAGE(Calculations!C43:L43)),"",AVERAGE(Calculations!C43:L43))</f>
        <v/>
      </c>
      <c r="N42" s="175" t="str">
        <f>IF(ISERROR(STDEV(Calculations!C43:L43)),"",IF(COUNT(Calculations!C43:L43)&lt;3,"N/A",STDEV(Calculations!C43:L43)))</f>
        <v/>
      </c>
      <c r="O42" s="117"/>
    </row>
    <row r="43" spans="1:14" ht="13.5">
      <c r="A43" s="2" t="str">
        <f>'Gene Table'!C43</f>
        <v>NM_000600</v>
      </c>
      <c r="B43" s="169" t="s">
        <v>167</v>
      </c>
      <c r="C43" s="167"/>
      <c r="D43" s="167"/>
      <c r="E43" s="167"/>
      <c r="F43" s="170"/>
      <c r="G43" s="170"/>
      <c r="H43" s="170"/>
      <c r="I43" s="170"/>
      <c r="J43" s="170"/>
      <c r="K43" s="170"/>
      <c r="L43" s="170"/>
      <c r="M43" s="175" t="str">
        <f>IF(ISERROR(AVERAGE(Calculations!C44:L44)),"",AVERAGE(Calculations!C44:L44))</f>
        <v/>
      </c>
      <c r="N43" s="175" t="str">
        <f>IF(ISERROR(STDEV(Calculations!C44:L44)),"",IF(COUNT(Calculations!C44:L44)&lt;3,"N/A",STDEV(Calculations!C44:L44)))</f>
        <v/>
      </c>
    </row>
    <row r="44" spans="1:15" ht="13.5">
      <c r="A44" s="2" t="str">
        <f>'Gene Table'!C44</f>
        <v>NM_000589</v>
      </c>
      <c r="B44" s="171" t="s">
        <v>171</v>
      </c>
      <c r="C44" s="167"/>
      <c r="D44" s="167"/>
      <c r="E44" s="167"/>
      <c r="F44" s="170"/>
      <c r="G44" s="170"/>
      <c r="H44" s="170"/>
      <c r="I44" s="170"/>
      <c r="J44" s="170"/>
      <c r="K44" s="170"/>
      <c r="L44" s="170"/>
      <c r="M44" s="175" t="str">
        <f>IF(ISERROR(AVERAGE(Calculations!C45:L45)),"",AVERAGE(Calculations!C45:L45))</f>
        <v/>
      </c>
      <c r="N44" s="175" t="str">
        <f>IF(ISERROR(STDEV(Calculations!C45:L45)),"",IF(COUNT(Calculations!C45:L45)&lt;3,"N/A",STDEV(Calculations!C45:L45)))</f>
        <v/>
      </c>
      <c r="O44" s="117"/>
    </row>
    <row r="45" spans="1:14" ht="13.5">
      <c r="A45" s="2" t="str">
        <f>'Gene Table'!C45</f>
        <v>NM_000586</v>
      </c>
      <c r="B45" s="169" t="s">
        <v>175</v>
      </c>
      <c r="C45" s="167"/>
      <c r="D45" s="167"/>
      <c r="E45" s="167"/>
      <c r="F45" s="170"/>
      <c r="G45" s="170"/>
      <c r="H45" s="170"/>
      <c r="I45" s="170"/>
      <c r="J45" s="170"/>
      <c r="K45" s="170"/>
      <c r="L45" s="170"/>
      <c r="M45" s="175" t="str">
        <f>IF(ISERROR(AVERAGE(Calculations!C46:L46)),"",AVERAGE(Calculations!C46:L46))</f>
        <v/>
      </c>
      <c r="N45" s="175" t="str">
        <f>IF(ISERROR(STDEV(Calculations!C46:L46)),"",IF(COUNT(Calculations!C46:L46)&lt;3,"N/A",STDEV(Calculations!C46:L46)))</f>
        <v/>
      </c>
    </row>
    <row r="46" spans="1:15" ht="13.5">
      <c r="A46" s="2" t="str">
        <f>'Gene Table'!C46</f>
        <v>NM_000577</v>
      </c>
      <c r="B46" s="171" t="s">
        <v>179</v>
      </c>
      <c r="C46" s="167"/>
      <c r="D46" s="167"/>
      <c r="E46" s="167"/>
      <c r="F46" s="170"/>
      <c r="G46" s="170"/>
      <c r="H46" s="170"/>
      <c r="I46" s="170"/>
      <c r="J46" s="170"/>
      <c r="K46" s="170"/>
      <c r="L46" s="170"/>
      <c r="M46" s="175" t="str">
        <f>IF(ISERROR(AVERAGE(Calculations!C47:L47)),"",AVERAGE(Calculations!C47:L47))</f>
        <v/>
      </c>
      <c r="N46" s="175" t="str">
        <f>IF(ISERROR(STDEV(Calculations!C47:L47)),"",IF(COUNT(Calculations!C47:L47)&lt;3,"N/A",STDEV(Calculations!C47:L47)))</f>
        <v/>
      </c>
      <c r="O46" s="117"/>
    </row>
    <row r="47" spans="1:14" ht="13.5">
      <c r="A47" s="2" t="str">
        <f>'Gene Table'!C47</f>
        <v>NM_000576</v>
      </c>
      <c r="B47" s="169" t="s">
        <v>183</v>
      </c>
      <c r="C47" s="167"/>
      <c r="D47" s="167"/>
      <c r="E47" s="167"/>
      <c r="F47" s="170"/>
      <c r="G47" s="170"/>
      <c r="H47" s="170"/>
      <c r="I47" s="170"/>
      <c r="J47" s="170"/>
      <c r="K47" s="170"/>
      <c r="L47" s="170"/>
      <c r="M47" s="175" t="str">
        <f>IF(ISERROR(AVERAGE(Calculations!C48:L48)),"",AVERAGE(Calculations!C48:L48))</f>
        <v/>
      </c>
      <c r="N47" s="175" t="str">
        <f>IF(ISERROR(STDEV(Calculations!C48:L48)),"",IF(COUNT(Calculations!C48:L48)&lt;3,"N/A",STDEV(Calculations!C48:L48)))</f>
        <v/>
      </c>
    </row>
    <row r="48" spans="1:15" ht="13.5">
      <c r="A48" s="2" t="str">
        <f>'Gene Table'!C48</f>
        <v>NM_000598</v>
      </c>
      <c r="B48" s="171" t="s">
        <v>187</v>
      </c>
      <c r="C48" s="167"/>
      <c r="D48" s="167"/>
      <c r="E48" s="167"/>
      <c r="F48" s="170"/>
      <c r="G48" s="170"/>
      <c r="H48" s="170"/>
      <c r="I48" s="170"/>
      <c r="J48" s="170"/>
      <c r="K48" s="170"/>
      <c r="L48" s="170"/>
      <c r="M48" s="175" t="str">
        <f>IF(ISERROR(AVERAGE(Calculations!C49:L49)),"",AVERAGE(Calculations!C49:L49))</f>
        <v/>
      </c>
      <c r="N48" s="175" t="str">
        <f>IF(ISERROR(STDEV(Calculations!C49:L49)),"",IF(COUNT(Calculations!C49:L49)&lt;3,"N/A",STDEV(Calculations!C49:L49)))</f>
        <v/>
      </c>
      <c r="O48" s="117"/>
    </row>
    <row r="49" spans="1:14" ht="13.5">
      <c r="A49" s="2" t="str">
        <f>'Gene Table'!C49</f>
        <v>NM_000612</v>
      </c>
      <c r="B49" s="169" t="s">
        <v>191</v>
      </c>
      <c r="C49" s="167"/>
      <c r="D49" s="167"/>
      <c r="E49" s="167"/>
      <c r="F49" s="170"/>
      <c r="G49" s="170"/>
      <c r="H49" s="170"/>
      <c r="I49" s="170"/>
      <c r="J49" s="170"/>
      <c r="K49" s="170"/>
      <c r="L49" s="170"/>
      <c r="M49" s="175" t="str">
        <f>IF(ISERROR(AVERAGE(Calculations!C50:L50)),"",AVERAGE(Calculations!C50:L50))</f>
        <v/>
      </c>
      <c r="N49" s="175" t="str">
        <f>IF(ISERROR(STDEV(Calculations!C50:L50)),"",IF(COUNT(Calculations!C50:L50)&lt;3,"N/A",STDEV(Calculations!C50:L50)))</f>
        <v/>
      </c>
    </row>
    <row r="50" spans="1:15" ht="13.5">
      <c r="A50" s="2" t="str">
        <f>'Gene Table'!C50</f>
        <v>NM_000875</v>
      </c>
      <c r="B50" s="171" t="s">
        <v>195</v>
      </c>
      <c r="C50" s="167"/>
      <c r="D50" s="167"/>
      <c r="E50" s="167"/>
      <c r="F50" s="170"/>
      <c r="G50" s="170"/>
      <c r="H50" s="170"/>
      <c r="I50" s="170"/>
      <c r="J50" s="170"/>
      <c r="K50" s="170"/>
      <c r="L50" s="170"/>
      <c r="M50" s="175" t="str">
        <f>IF(ISERROR(AVERAGE(Calculations!C51:L51)),"",AVERAGE(Calculations!C51:L51))</f>
        <v/>
      </c>
      <c r="N50" s="175" t="str">
        <f>IF(ISERROR(STDEV(Calculations!C51:L51)),"",IF(COUNT(Calculations!C51:L51)&lt;3,"N/A",STDEV(Calculations!C51:L51)))</f>
        <v/>
      </c>
      <c r="O50" s="117"/>
    </row>
    <row r="51" spans="1:14" ht="13.5">
      <c r="A51" s="2" t="str">
        <f>'Gene Table'!C51</f>
        <v>NM_005534</v>
      </c>
      <c r="B51" s="169" t="s">
        <v>199</v>
      </c>
      <c r="C51" s="167"/>
      <c r="D51" s="167"/>
      <c r="E51" s="167"/>
      <c r="F51" s="170"/>
      <c r="G51" s="170"/>
      <c r="H51" s="170"/>
      <c r="I51" s="170"/>
      <c r="J51" s="170"/>
      <c r="K51" s="170"/>
      <c r="L51" s="170"/>
      <c r="M51" s="175" t="str">
        <f>IF(ISERROR(AVERAGE(Calculations!C52:L52)),"",AVERAGE(Calculations!C52:L52))</f>
        <v/>
      </c>
      <c r="N51" s="175" t="str">
        <f>IF(ISERROR(STDEV(Calculations!C52:L52)),"",IF(COUNT(Calculations!C52:L52)&lt;3,"N/A",STDEV(Calculations!C52:L52)))</f>
        <v/>
      </c>
    </row>
    <row r="52" spans="1:15" ht="13.5">
      <c r="A52" s="2" t="str">
        <f>'Gene Table'!C52</f>
        <v>NM_000410</v>
      </c>
      <c r="B52" s="171" t="s">
        <v>203</v>
      </c>
      <c r="C52" s="167"/>
      <c r="D52" s="167"/>
      <c r="E52" s="167"/>
      <c r="F52" s="170"/>
      <c r="G52" s="170"/>
      <c r="H52" s="170"/>
      <c r="I52" s="170"/>
      <c r="J52" s="170"/>
      <c r="K52" s="170"/>
      <c r="L52" s="170"/>
      <c r="M52" s="175" t="str">
        <f>IF(ISERROR(AVERAGE(Calculations!C53:L53)),"",AVERAGE(Calculations!C53:L53))</f>
        <v/>
      </c>
      <c r="N52" s="175" t="str">
        <f>IF(ISERROR(STDEV(Calculations!C53:L53)),"",IF(COUNT(Calculations!C53:L53)&lt;3,"N/A",STDEV(Calculations!C53:L53)))</f>
        <v/>
      </c>
      <c r="O52" s="117"/>
    </row>
    <row r="53" spans="1:14" ht="13.5">
      <c r="A53" s="2" t="str">
        <f>'Gene Table'!C53</f>
        <v>NM_000515</v>
      </c>
      <c r="B53" s="169" t="s">
        <v>207</v>
      </c>
      <c r="C53" s="167"/>
      <c r="D53" s="167"/>
      <c r="E53" s="167"/>
      <c r="F53" s="170"/>
      <c r="G53" s="170"/>
      <c r="H53" s="170"/>
      <c r="I53" s="170"/>
      <c r="J53" s="170"/>
      <c r="K53" s="170"/>
      <c r="L53" s="170"/>
      <c r="M53" s="175" t="str">
        <f>IF(ISERROR(AVERAGE(Calculations!C54:L54)),"",AVERAGE(Calculations!C54:L54))</f>
        <v/>
      </c>
      <c r="N53" s="175" t="str">
        <f>IF(ISERROR(STDEV(Calculations!C54:L54)),"",IF(COUNT(Calculations!C54:L54)&lt;3,"N/A",STDEV(Calculations!C54:L54)))</f>
        <v/>
      </c>
    </row>
    <row r="54" spans="1:15" ht="13.5">
      <c r="A54" s="2" t="str">
        <f>'Gene Table'!C54</f>
        <v>NM_012411</v>
      </c>
      <c r="B54" s="171" t="s">
        <v>211</v>
      </c>
      <c r="C54" s="167"/>
      <c r="D54" s="167"/>
      <c r="E54" s="167"/>
      <c r="F54" s="170"/>
      <c r="G54" s="170"/>
      <c r="H54" s="170"/>
      <c r="I54" s="170"/>
      <c r="J54" s="170"/>
      <c r="K54" s="170"/>
      <c r="L54" s="170"/>
      <c r="M54" s="175" t="str">
        <f>IF(ISERROR(AVERAGE(Calculations!C55:L55)),"",AVERAGE(Calculations!C55:L55))</f>
        <v/>
      </c>
      <c r="N54" s="175" t="str">
        <f>IF(ISERROR(STDEV(Calculations!C55:L55)),"",IF(COUNT(Calculations!C55:L55)&lt;3,"N/A",STDEV(Calculations!C55:L55)))</f>
        <v/>
      </c>
      <c r="O54" s="117"/>
    </row>
    <row r="55" spans="1:14" ht="13.5">
      <c r="A55" s="2" t="str">
        <f>'Gene Table'!C55</f>
        <v>NM_000145</v>
      </c>
      <c r="B55" s="169" t="s">
        <v>215</v>
      </c>
      <c r="C55" s="167"/>
      <c r="D55" s="167"/>
      <c r="E55" s="167"/>
      <c r="F55" s="170"/>
      <c r="G55" s="170"/>
      <c r="H55" s="170"/>
      <c r="I55" s="170"/>
      <c r="J55" s="170"/>
      <c r="K55" s="170"/>
      <c r="L55" s="170"/>
      <c r="M55" s="175" t="str">
        <f>IF(ISERROR(AVERAGE(Calculations!C56:L56)),"",AVERAGE(Calculations!C56:L56))</f>
        <v/>
      </c>
      <c r="N55" s="175" t="str">
        <f>IF(ISERROR(STDEV(Calculations!C56:L56)),"",IF(COUNT(Calculations!C56:L56)&lt;3,"N/A",STDEV(Calculations!C56:L56)))</f>
        <v/>
      </c>
    </row>
    <row r="56" spans="1:15" ht="13.5">
      <c r="A56" s="2" t="str">
        <f>'Gene Table'!C56</f>
        <v>NM_005250</v>
      </c>
      <c r="B56" s="171" t="s">
        <v>219</v>
      </c>
      <c r="C56" s="167"/>
      <c r="D56" s="167"/>
      <c r="E56" s="167"/>
      <c r="F56" s="170"/>
      <c r="G56" s="170"/>
      <c r="H56" s="170"/>
      <c r="I56" s="170"/>
      <c r="J56" s="170"/>
      <c r="K56" s="170"/>
      <c r="L56" s="170"/>
      <c r="M56" s="175" t="str">
        <f>IF(ISERROR(AVERAGE(Calculations!C57:L57)),"",AVERAGE(Calculations!C57:L57))</f>
        <v/>
      </c>
      <c r="N56" s="175" t="str">
        <f>IF(ISERROR(STDEV(Calculations!C57:L57)),"",IF(COUNT(Calculations!C57:L57)&lt;3,"N/A",STDEV(Calculations!C57:L57)))</f>
        <v/>
      </c>
      <c r="O56" s="117"/>
    </row>
    <row r="57" spans="1:14" ht="13.5">
      <c r="A57" s="2" t="str">
        <f>'Gene Table'!C57</f>
        <v>NM_021642</v>
      </c>
      <c r="B57" s="169" t="s">
        <v>223</v>
      </c>
      <c r="C57" s="167"/>
      <c r="D57" s="167"/>
      <c r="E57" s="167"/>
      <c r="F57" s="170"/>
      <c r="G57" s="170"/>
      <c r="H57" s="170"/>
      <c r="I57" s="170"/>
      <c r="J57" s="170"/>
      <c r="K57" s="170"/>
      <c r="L57" s="170"/>
      <c r="M57" s="175" t="str">
        <f>IF(ISERROR(AVERAGE(Calculations!C58:L58)),"",AVERAGE(Calculations!C58:L58))</f>
        <v/>
      </c>
      <c r="N57" s="175" t="str">
        <f>IF(ISERROR(STDEV(Calculations!C58:L58)),"",IF(COUNT(Calculations!C58:L58)&lt;3,"N/A",STDEV(Calculations!C58:L58)))</f>
        <v/>
      </c>
    </row>
    <row r="58" spans="1:15" ht="13.5">
      <c r="A58" s="2" t="str">
        <f>'Gene Table'!C58</f>
        <v>NM_001437</v>
      </c>
      <c r="B58" s="171" t="s">
        <v>227</v>
      </c>
      <c r="C58" s="167"/>
      <c r="D58" s="167"/>
      <c r="E58" s="167"/>
      <c r="F58" s="170"/>
      <c r="G58" s="170"/>
      <c r="H58" s="170"/>
      <c r="I58" s="170"/>
      <c r="J58" s="170"/>
      <c r="K58" s="170"/>
      <c r="L58" s="170"/>
      <c r="M58" s="175" t="str">
        <f>IF(ISERROR(AVERAGE(Calculations!C59:L59)),"",AVERAGE(Calculations!C59:L59))</f>
        <v/>
      </c>
      <c r="N58" s="175" t="str">
        <f>IF(ISERROR(STDEV(Calculations!C59:L59)),"",IF(COUNT(Calculations!C59:L59)&lt;3,"N/A",STDEV(Calculations!C59:L59)))</f>
        <v/>
      </c>
      <c r="O58" s="117"/>
    </row>
    <row r="59" spans="1:14" ht="13.5">
      <c r="A59" s="2" t="str">
        <f>'Gene Table'!C59</f>
        <v>NM_000125</v>
      </c>
      <c r="B59" s="169" t="s">
        <v>231</v>
      </c>
      <c r="C59" s="167"/>
      <c r="D59" s="167"/>
      <c r="E59" s="167"/>
      <c r="F59" s="170"/>
      <c r="G59" s="170"/>
      <c r="H59" s="170"/>
      <c r="I59" s="170"/>
      <c r="J59" s="170"/>
      <c r="K59" s="170"/>
      <c r="L59" s="170"/>
      <c r="M59" s="175" t="str">
        <f>IF(ISERROR(AVERAGE(Calculations!C60:L60)),"",AVERAGE(Calculations!C60:L60))</f>
        <v/>
      </c>
      <c r="N59" s="175" t="str">
        <f>IF(ISERROR(STDEV(Calculations!C60:L60)),"",IF(COUNT(Calculations!C60:L60)&lt;3,"N/A",STDEV(Calculations!C60:L60)))</f>
        <v/>
      </c>
    </row>
    <row r="60" spans="1:15" ht="13.5">
      <c r="A60" s="2" t="str">
        <f>'Gene Table'!C60</f>
        <v>NM_000400</v>
      </c>
      <c r="B60" s="171" t="s">
        <v>235</v>
      </c>
      <c r="C60" s="167"/>
      <c r="D60" s="167"/>
      <c r="E60" s="167"/>
      <c r="F60" s="170"/>
      <c r="G60" s="170"/>
      <c r="H60" s="170"/>
      <c r="I60" s="170"/>
      <c r="J60" s="170"/>
      <c r="K60" s="170"/>
      <c r="L60" s="170"/>
      <c r="M60" s="175" t="str">
        <f>IF(ISERROR(AVERAGE(Calculations!C61:L61)),"",AVERAGE(Calculations!C61:L61))</f>
        <v/>
      </c>
      <c r="N60" s="175" t="str">
        <f>IF(ISERROR(STDEV(Calculations!C61:L61)),"",IF(COUNT(Calculations!C61:L61)&lt;3,"N/A",STDEV(Calculations!C61:L61)))</f>
        <v/>
      </c>
      <c r="O60" s="117"/>
    </row>
    <row r="61" spans="1:14" ht="13.5">
      <c r="A61" s="2" t="str">
        <f>'Gene Table'!C61</f>
        <v>NM_202001</v>
      </c>
      <c r="B61" s="169" t="s">
        <v>239</v>
      </c>
      <c r="C61" s="167"/>
      <c r="D61" s="167"/>
      <c r="E61" s="167"/>
      <c r="F61" s="170"/>
      <c r="G61" s="170"/>
      <c r="H61" s="170"/>
      <c r="I61" s="170"/>
      <c r="J61" s="170"/>
      <c r="K61" s="170"/>
      <c r="L61" s="170"/>
      <c r="M61" s="175" t="str">
        <f>IF(ISERROR(AVERAGE(Calculations!C62:L62)),"",AVERAGE(Calculations!C62:L62))</f>
        <v/>
      </c>
      <c r="N61" s="175" t="str">
        <f>IF(ISERROR(STDEV(Calculations!C62:L62)),"",IF(COUNT(Calculations!C62:L62)&lt;3,"N/A",STDEV(Calculations!C62:L62)))</f>
        <v/>
      </c>
    </row>
    <row r="62" spans="1:15" ht="13.5">
      <c r="A62" s="2" t="str">
        <f>'Gene Table'!C62</f>
        <v>NM_021951</v>
      </c>
      <c r="B62" s="171" t="s">
        <v>243</v>
      </c>
      <c r="C62" s="167"/>
      <c r="D62" s="167"/>
      <c r="E62" s="167"/>
      <c r="F62" s="170"/>
      <c r="G62" s="170"/>
      <c r="H62" s="170"/>
      <c r="I62" s="170"/>
      <c r="J62" s="170"/>
      <c r="K62" s="170"/>
      <c r="L62" s="170"/>
      <c r="M62" s="175" t="str">
        <f>IF(ISERROR(AVERAGE(Calculations!C63:L63)),"",AVERAGE(Calculations!C63:L63))</f>
        <v/>
      </c>
      <c r="N62" s="175" t="str">
        <f>IF(ISERROR(STDEV(Calculations!C63:L63)),"",IF(COUNT(Calculations!C63:L63)&lt;3,"N/A",STDEV(Calculations!C63:L63)))</f>
        <v/>
      </c>
      <c r="O62" s="117"/>
    </row>
    <row r="63" spans="1:14" ht="13.5">
      <c r="A63" s="2" t="str">
        <f>'Gene Table'!C63</f>
        <v>NM_000791</v>
      </c>
      <c r="B63" s="169" t="s">
        <v>247</v>
      </c>
      <c r="C63" s="167"/>
      <c r="D63" s="167"/>
      <c r="E63" s="167"/>
      <c r="F63" s="170"/>
      <c r="G63" s="170"/>
      <c r="H63" s="170"/>
      <c r="I63" s="170"/>
      <c r="J63" s="170"/>
      <c r="K63" s="170"/>
      <c r="L63" s="170"/>
      <c r="M63" s="175" t="str">
        <f>IF(ISERROR(AVERAGE(Calculations!C64:L64)),"",AVERAGE(Calculations!C64:L64))</f>
        <v/>
      </c>
      <c r="N63" s="175" t="str">
        <f>IF(ISERROR(STDEV(Calculations!C64:L64)),"",IF(COUNT(Calculations!C64:L64)&lt;3,"N/A",STDEV(Calculations!C64:L64)))</f>
        <v/>
      </c>
    </row>
    <row r="64" spans="1:15" ht="13.5">
      <c r="A64" s="2" t="str">
        <f>'Gene Table'!C64</f>
        <v>NM_000789</v>
      </c>
      <c r="B64" s="171" t="s">
        <v>251</v>
      </c>
      <c r="C64" s="167"/>
      <c r="D64" s="167"/>
      <c r="E64" s="167"/>
      <c r="F64" s="170"/>
      <c r="G64" s="170"/>
      <c r="H64" s="170"/>
      <c r="I64" s="170"/>
      <c r="J64" s="170"/>
      <c r="K64" s="170"/>
      <c r="L64" s="170"/>
      <c r="M64" s="175" t="str">
        <f>IF(ISERROR(AVERAGE(Calculations!C65:L65)),"",AVERAGE(Calculations!C65:L65))</f>
        <v/>
      </c>
      <c r="N64" s="175" t="str">
        <f>IF(ISERROR(STDEV(Calculations!C65:L65)),"",IF(COUNT(Calculations!C65:L65)&lt;3,"N/A",STDEV(Calculations!C65:L65)))</f>
        <v/>
      </c>
      <c r="O64" s="117"/>
    </row>
    <row r="65" spans="1:14" ht="13.5">
      <c r="A65" s="2" t="str">
        <f>'Gene Table'!C65</f>
        <v>NM_000788</v>
      </c>
      <c r="B65" s="169" t="s">
        <v>255</v>
      </c>
      <c r="C65" s="167"/>
      <c r="D65" s="167"/>
      <c r="E65" s="167"/>
      <c r="F65" s="170"/>
      <c r="G65" s="170"/>
      <c r="H65" s="170"/>
      <c r="I65" s="170"/>
      <c r="J65" s="170"/>
      <c r="K65" s="170"/>
      <c r="L65" s="170"/>
      <c r="M65" s="175" t="str">
        <f>IF(ISERROR(AVERAGE(Calculations!C66:L66)),"",AVERAGE(Calculations!C66:L66))</f>
        <v/>
      </c>
      <c r="N65" s="175" t="str">
        <f>IF(ISERROR(STDEV(Calculations!C66:L66)),"",IF(COUNT(Calculations!C66:L66)&lt;3,"N/A",STDEV(Calculations!C66:L66)))</f>
        <v/>
      </c>
    </row>
    <row r="66" spans="1:15" ht="13.5">
      <c r="A66" s="2" t="str">
        <f>'Gene Table'!C66</f>
        <v>NM_000103</v>
      </c>
      <c r="B66" s="171" t="s">
        <v>259</v>
      </c>
      <c r="C66" s="167"/>
      <c r="D66" s="167"/>
      <c r="E66" s="167"/>
      <c r="F66" s="170"/>
      <c r="G66" s="170"/>
      <c r="H66" s="170"/>
      <c r="I66" s="170"/>
      <c r="J66" s="170"/>
      <c r="K66" s="170"/>
      <c r="L66" s="170"/>
      <c r="M66" s="175" t="str">
        <f>IF(ISERROR(AVERAGE(Calculations!C67:L67)),"",AVERAGE(Calculations!C67:L67))</f>
        <v/>
      </c>
      <c r="N66" s="175" t="str">
        <f>IF(ISERROR(STDEV(Calculations!C67:L67)),"",IF(COUNT(Calculations!C67:L67)&lt;3,"N/A",STDEV(Calculations!C67:L67)))</f>
        <v/>
      </c>
      <c r="O66" s="117"/>
    </row>
    <row r="67" spans="1:14" ht="13.5">
      <c r="A67" s="2" t="str">
        <f>'Gene Table'!C67</f>
        <v>NM_000754</v>
      </c>
      <c r="B67" s="169" t="s">
        <v>263</v>
      </c>
      <c r="C67" s="167"/>
      <c r="D67" s="167"/>
      <c r="E67" s="167"/>
      <c r="F67" s="170"/>
      <c r="G67" s="170"/>
      <c r="H67" s="170"/>
      <c r="I67" s="170"/>
      <c r="J67" s="170"/>
      <c r="K67" s="170"/>
      <c r="L67" s="170"/>
      <c r="M67" s="175" t="str">
        <f>IF(ISERROR(AVERAGE(Calculations!C68:L68)),"",AVERAGE(Calculations!C68:L68))</f>
        <v/>
      </c>
      <c r="N67" s="175" t="str">
        <f>IF(ISERROR(STDEV(Calculations!C68:L68)),"",IF(COUNT(Calculations!C68:L68)&lt;3,"N/A",STDEV(Calculations!C68:L68)))</f>
        <v/>
      </c>
    </row>
    <row r="68" spans="1:15" ht="13.5">
      <c r="A68" s="2" t="str">
        <f>'Gene Table'!C68</f>
        <v>NM_030665</v>
      </c>
      <c r="B68" s="171" t="s">
        <v>267</v>
      </c>
      <c r="C68" s="167"/>
      <c r="D68" s="167"/>
      <c r="E68" s="167"/>
      <c r="F68" s="170"/>
      <c r="G68" s="170"/>
      <c r="H68" s="170"/>
      <c r="I68" s="170"/>
      <c r="J68" s="170"/>
      <c r="K68" s="170"/>
      <c r="L68" s="170"/>
      <c r="M68" s="175" t="str">
        <f>IF(ISERROR(AVERAGE(Calculations!C69:L69)),"",AVERAGE(Calculations!C69:L69))</f>
        <v/>
      </c>
      <c r="N68" s="175" t="str">
        <f>IF(ISERROR(STDEV(Calculations!C69:L69)),"",IF(COUNT(Calculations!C69:L69)&lt;3,"N/A",STDEV(Calculations!C69:L69)))</f>
        <v/>
      </c>
      <c r="O68" s="117"/>
    </row>
    <row r="69" spans="1:14" ht="13.5">
      <c r="A69" s="2" t="str">
        <f>'Gene Table'!C69</f>
        <v>NM_023067</v>
      </c>
      <c r="B69" s="169" t="s">
        <v>271</v>
      </c>
      <c r="C69" s="167"/>
      <c r="D69" s="167"/>
      <c r="E69" s="167"/>
      <c r="F69" s="170"/>
      <c r="G69" s="170"/>
      <c r="H69" s="170"/>
      <c r="I69" s="170"/>
      <c r="J69" s="170"/>
      <c r="K69" s="170"/>
      <c r="L69" s="170"/>
      <c r="M69" s="175" t="str">
        <f>IF(ISERROR(AVERAGE(Calculations!C70:L70)),"",AVERAGE(Calculations!C70:L70))</f>
        <v/>
      </c>
      <c r="N69" s="175" t="str">
        <f>IF(ISERROR(STDEV(Calculations!C70:L70)),"",IF(COUNT(Calculations!C70:L70)&lt;3,"N/A",STDEV(Calculations!C70:L70)))</f>
        <v/>
      </c>
    </row>
    <row r="70" spans="1:15" ht="13.5">
      <c r="A70" s="2" t="str">
        <f>'Gene Table'!C70</f>
        <v>NM_004970</v>
      </c>
      <c r="B70" s="171" t="s">
        <v>275</v>
      </c>
      <c r="C70" s="167"/>
      <c r="D70" s="167"/>
      <c r="E70" s="167"/>
      <c r="F70" s="170"/>
      <c r="G70" s="170"/>
      <c r="H70" s="170"/>
      <c r="I70" s="170"/>
      <c r="J70" s="170"/>
      <c r="K70" s="170"/>
      <c r="L70" s="170"/>
      <c r="M70" s="175" t="str">
        <f>IF(ISERROR(AVERAGE(Calculations!C71:L71)),"",AVERAGE(Calculations!C71:L71))</f>
        <v/>
      </c>
      <c r="N70" s="175" t="str">
        <f>IF(ISERROR(STDEV(Calculations!C71:L71)),"",IF(COUNT(Calculations!C71:L71)&lt;3,"N/A",STDEV(Calculations!C71:L71)))</f>
        <v/>
      </c>
      <c r="O70" s="117"/>
    </row>
    <row r="71" spans="1:14" ht="13.5">
      <c r="A71" s="2" t="str">
        <f>'Gene Table'!C71</f>
        <v>NULL</v>
      </c>
      <c r="B71" s="169" t="s">
        <v>279</v>
      </c>
      <c r="C71" s="167"/>
      <c r="D71" s="167"/>
      <c r="E71" s="167"/>
      <c r="F71" s="170"/>
      <c r="G71" s="170"/>
      <c r="H71" s="170"/>
      <c r="I71" s="170"/>
      <c r="J71" s="170"/>
      <c r="K71" s="170"/>
      <c r="L71" s="170"/>
      <c r="M71" s="175" t="str">
        <f>IF(ISERROR(AVERAGE(Calculations!C72:L72)),"",AVERAGE(Calculations!C72:L72))</f>
        <v/>
      </c>
      <c r="N71" s="175" t="str">
        <f>IF(ISERROR(STDEV(Calculations!C72:L72)),"",IF(COUNT(Calculations!C72:L72)&lt;3,"N/A",STDEV(Calculations!C72:L72)))</f>
        <v/>
      </c>
    </row>
    <row r="72" spans="1:15" ht="13.5">
      <c r="A72" s="2" t="str">
        <f>'Gene Table'!C72</f>
        <v>NULL</v>
      </c>
      <c r="B72" s="171" t="s">
        <v>281</v>
      </c>
      <c r="C72" s="167"/>
      <c r="D72" s="167"/>
      <c r="E72" s="167"/>
      <c r="F72" s="170"/>
      <c r="G72" s="170"/>
      <c r="H72" s="170"/>
      <c r="I72" s="170"/>
      <c r="J72" s="170"/>
      <c r="K72" s="170"/>
      <c r="L72" s="170"/>
      <c r="M72" s="175" t="str">
        <f>IF(ISERROR(AVERAGE(Calculations!C73:L73)),"",AVERAGE(Calculations!C73:L73))</f>
        <v/>
      </c>
      <c r="N72" s="175" t="str">
        <f>IF(ISERROR(STDEV(Calculations!C73:L73)),"",IF(COUNT(Calculations!C73:L73)&lt;3,"N/A",STDEV(Calculations!C73:L73)))</f>
        <v/>
      </c>
      <c r="O72" s="117"/>
    </row>
    <row r="73" spans="1:14" ht="13.5">
      <c r="A73" s="2" t="str">
        <f>'Gene Table'!C73</f>
        <v>NULL</v>
      </c>
      <c r="B73" s="169" t="s">
        <v>282</v>
      </c>
      <c r="C73" s="167"/>
      <c r="D73" s="167"/>
      <c r="E73" s="167"/>
      <c r="F73" s="170"/>
      <c r="G73" s="170"/>
      <c r="H73" s="170"/>
      <c r="I73" s="170"/>
      <c r="J73" s="170"/>
      <c r="K73" s="170"/>
      <c r="L73" s="170"/>
      <c r="M73" s="175" t="str">
        <f>IF(ISERROR(AVERAGE(Calculations!C74:L74)),"",AVERAGE(Calculations!C74:L74))</f>
        <v/>
      </c>
      <c r="N73" s="175" t="str">
        <f>IF(ISERROR(STDEV(Calculations!C74:L74)),"",IF(COUNT(Calculations!C74:L74)&lt;3,"N/A",STDEV(Calculations!C74:L74)))</f>
        <v/>
      </c>
    </row>
    <row r="74" spans="1:15" ht="13.5">
      <c r="A74" s="2" t="str">
        <f>'Gene Table'!C74</f>
        <v>NULL</v>
      </c>
      <c r="B74" s="171" t="s">
        <v>283</v>
      </c>
      <c r="C74" s="167"/>
      <c r="D74" s="167"/>
      <c r="E74" s="167"/>
      <c r="F74" s="170"/>
      <c r="G74" s="170"/>
      <c r="H74" s="170"/>
      <c r="I74" s="170"/>
      <c r="J74" s="170"/>
      <c r="K74" s="170"/>
      <c r="L74" s="170"/>
      <c r="M74" s="175" t="str">
        <f>IF(ISERROR(AVERAGE(Calculations!C75:L75)),"",AVERAGE(Calculations!C75:L75))</f>
        <v/>
      </c>
      <c r="N74" s="175" t="str">
        <f>IF(ISERROR(STDEV(Calculations!C75:L75)),"",IF(COUNT(Calculations!C75:L75)&lt;3,"N/A",STDEV(Calculations!C75:L75)))</f>
        <v/>
      </c>
      <c r="O74" s="117"/>
    </row>
    <row r="75" spans="1:14" ht="13.5">
      <c r="A75" s="2" t="str">
        <f>'Gene Table'!C75</f>
        <v>NULL</v>
      </c>
      <c r="B75" s="169" t="s">
        <v>284</v>
      </c>
      <c r="C75" s="167"/>
      <c r="D75" s="167"/>
      <c r="E75" s="167"/>
      <c r="F75" s="170"/>
      <c r="G75" s="170"/>
      <c r="H75" s="170"/>
      <c r="I75" s="170"/>
      <c r="J75" s="170"/>
      <c r="K75" s="170"/>
      <c r="L75" s="170"/>
      <c r="M75" s="175" t="str">
        <f>IF(ISERROR(AVERAGE(Calculations!C76:L76)),"",AVERAGE(Calculations!C76:L76))</f>
        <v/>
      </c>
      <c r="N75" s="175" t="str">
        <f>IF(ISERROR(STDEV(Calculations!C76:L76)),"",IF(COUNT(Calculations!C76:L76)&lt;3,"N/A",STDEV(Calculations!C76:L76)))</f>
        <v/>
      </c>
    </row>
    <row r="76" spans="1:15" ht="13.5">
      <c r="A76" s="2" t="str">
        <f>'Gene Table'!C76</f>
        <v>NULL</v>
      </c>
      <c r="B76" s="171" t="s">
        <v>285</v>
      </c>
      <c r="C76" s="167"/>
      <c r="D76" s="167"/>
      <c r="E76" s="167"/>
      <c r="F76" s="170"/>
      <c r="G76" s="170"/>
      <c r="H76" s="170"/>
      <c r="I76" s="170"/>
      <c r="J76" s="170"/>
      <c r="K76" s="170"/>
      <c r="L76" s="170"/>
      <c r="M76" s="175" t="str">
        <f>IF(ISERROR(AVERAGE(Calculations!C77:L77)),"",AVERAGE(Calculations!C77:L77))</f>
        <v/>
      </c>
      <c r="N76" s="175" t="str">
        <f>IF(ISERROR(STDEV(Calculations!C77:L77)),"",IF(COUNT(Calculations!C77:L77)&lt;3,"N/A",STDEV(Calculations!C77:L77)))</f>
        <v/>
      </c>
      <c r="O76" s="117"/>
    </row>
    <row r="77" spans="1:14" ht="13.5">
      <c r="A77" s="2" t="str">
        <f>'Gene Table'!C77</f>
        <v>NULL</v>
      </c>
      <c r="B77" s="169" t="s">
        <v>286</v>
      </c>
      <c r="C77" s="167"/>
      <c r="D77" s="167"/>
      <c r="E77" s="167"/>
      <c r="F77" s="170"/>
      <c r="G77" s="170"/>
      <c r="H77" s="170"/>
      <c r="I77" s="170"/>
      <c r="J77" s="170"/>
      <c r="K77" s="170"/>
      <c r="L77" s="170"/>
      <c r="M77" s="175" t="str">
        <f>IF(ISERROR(AVERAGE(Calculations!C78:L78)),"",AVERAGE(Calculations!C78:L78))</f>
        <v/>
      </c>
      <c r="N77" s="175" t="str">
        <f>IF(ISERROR(STDEV(Calculations!C78:L78)),"",IF(COUNT(Calculations!C78:L78)&lt;3,"N/A",STDEV(Calculations!C78:L78)))</f>
        <v/>
      </c>
    </row>
    <row r="78" spans="1:15" ht="13.5">
      <c r="A78" s="2" t="str">
        <f>'Gene Table'!C78</f>
        <v>NULL</v>
      </c>
      <c r="B78" s="171" t="s">
        <v>287</v>
      </c>
      <c r="C78" s="167"/>
      <c r="D78" s="167"/>
      <c r="E78" s="167"/>
      <c r="F78" s="170"/>
      <c r="G78" s="170"/>
      <c r="H78" s="170"/>
      <c r="I78" s="170"/>
      <c r="J78" s="170"/>
      <c r="K78" s="170"/>
      <c r="L78" s="170"/>
      <c r="M78" s="175" t="str">
        <f>IF(ISERROR(AVERAGE(Calculations!C79:L79)),"",AVERAGE(Calculations!C79:L79))</f>
        <v/>
      </c>
      <c r="N78" s="175" t="str">
        <f>IF(ISERROR(STDEV(Calculations!C79:L79)),"",IF(COUNT(Calculations!C79:L79)&lt;3,"N/A",STDEV(Calculations!C79:L79)))</f>
        <v/>
      </c>
      <c r="O78" s="117"/>
    </row>
    <row r="79" spans="1:14" ht="13.5">
      <c r="A79" s="2" t="str">
        <f>'Gene Table'!C79</f>
        <v>NULL</v>
      </c>
      <c r="B79" s="169" t="s">
        <v>288</v>
      </c>
      <c r="C79" s="167"/>
      <c r="D79" s="167"/>
      <c r="E79" s="167"/>
      <c r="F79" s="170"/>
      <c r="G79" s="170"/>
      <c r="H79" s="170"/>
      <c r="I79" s="170"/>
      <c r="J79" s="170"/>
      <c r="K79" s="170"/>
      <c r="L79" s="170"/>
      <c r="M79" s="175" t="str">
        <f>IF(ISERROR(AVERAGE(Calculations!C80:L80)),"",AVERAGE(Calculations!C80:L80))</f>
        <v/>
      </c>
      <c r="N79" s="175" t="str">
        <f>IF(ISERROR(STDEV(Calculations!C80:L80)),"",IF(COUNT(Calculations!C80:L80)&lt;3,"N/A",STDEV(Calculations!C80:L80)))</f>
        <v/>
      </c>
    </row>
    <row r="80" spans="1:15" ht="13.5">
      <c r="A80" s="2" t="str">
        <f>'Gene Table'!C80</f>
        <v>NULL</v>
      </c>
      <c r="B80" s="171" t="s">
        <v>289</v>
      </c>
      <c r="C80" s="167"/>
      <c r="D80" s="167"/>
      <c r="E80" s="167"/>
      <c r="F80" s="170"/>
      <c r="G80" s="170"/>
      <c r="H80" s="170"/>
      <c r="I80" s="170"/>
      <c r="J80" s="170"/>
      <c r="K80" s="170"/>
      <c r="L80" s="170"/>
      <c r="M80" s="175" t="str">
        <f>IF(ISERROR(AVERAGE(Calculations!C81:L81)),"",AVERAGE(Calculations!C81:L81))</f>
        <v/>
      </c>
      <c r="N80" s="175" t="str">
        <f>IF(ISERROR(STDEV(Calculations!C81:L81)),"",IF(COUNT(Calculations!C81:L81)&lt;3,"N/A",STDEV(Calculations!C81:L81)))</f>
        <v/>
      </c>
      <c r="O80" s="117"/>
    </row>
    <row r="81" spans="1:14" ht="13.5">
      <c r="A81" s="2" t="str">
        <f>'Gene Table'!C81</f>
        <v>NULL</v>
      </c>
      <c r="B81" s="169" t="s">
        <v>290</v>
      </c>
      <c r="C81" s="167"/>
      <c r="D81" s="167"/>
      <c r="E81" s="167"/>
      <c r="F81" s="170"/>
      <c r="G81" s="170"/>
      <c r="H81" s="170"/>
      <c r="I81" s="170"/>
      <c r="J81" s="170"/>
      <c r="K81" s="170"/>
      <c r="L81" s="170"/>
      <c r="M81" s="175" t="str">
        <f>IF(ISERROR(AVERAGE(Calculations!C82:L82)),"",AVERAGE(Calculations!C82:L82))</f>
        <v/>
      </c>
      <c r="N81" s="175" t="str">
        <f>IF(ISERROR(STDEV(Calculations!C82:L82)),"",IF(COUNT(Calculations!C82:L82)&lt;3,"N/A",STDEV(Calculations!C82:L82)))</f>
        <v/>
      </c>
    </row>
    <row r="82" spans="1:15" ht="13.5">
      <c r="A82" s="2" t="str">
        <f>'Gene Table'!C82</f>
        <v>NULL</v>
      </c>
      <c r="B82" s="171" t="s">
        <v>291</v>
      </c>
      <c r="C82" s="167"/>
      <c r="D82" s="167"/>
      <c r="E82" s="167"/>
      <c r="F82" s="170"/>
      <c r="G82" s="170"/>
      <c r="H82" s="170"/>
      <c r="I82" s="170"/>
      <c r="J82" s="170"/>
      <c r="K82" s="170"/>
      <c r="L82" s="170"/>
      <c r="M82" s="175" t="str">
        <f>IF(ISERROR(AVERAGE(Calculations!C83:L83)),"",AVERAGE(Calculations!C83:L83))</f>
        <v/>
      </c>
      <c r="N82" s="175" t="str">
        <f>IF(ISERROR(STDEV(Calculations!C83:L83)),"",IF(COUNT(Calculations!C83:L83)&lt;3,"N/A",STDEV(Calculations!C83:L83)))</f>
        <v/>
      </c>
      <c r="O82" s="117"/>
    </row>
    <row r="83" spans="1:14" ht="13.5">
      <c r="A83" s="2" t="str">
        <f>'Gene Table'!C83</f>
        <v>NULL</v>
      </c>
      <c r="B83" s="169" t="s">
        <v>292</v>
      </c>
      <c r="C83" s="167"/>
      <c r="D83" s="167"/>
      <c r="E83" s="167"/>
      <c r="F83" s="170"/>
      <c r="G83" s="170"/>
      <c r="H83" s="170"/>
      <c r="I83" s="170"/>
      <c r="J83" s="170"/>
      <c r="K83" s="170"/>
      <c r="L83" s="170"/>
      <c r="M83" s="175" t="str">
        <f>IF(ISERROR(AVERAGE(Calculations!C84:L84)),"",AVERAGE(Calculations!C84:L84))</f>
        <v/>
      </c>
      <c r="N83" s="175" t="str">
        <f>IF(ISERROR(STDEV(Calculations!C84:L84)),"",IF(COUNT(Calculations!C84:L84)&lt;3,"N/A",STDEV(Calculations!C84:L84)))</f>
        <v/>
      </c>
    </row>
    <row r="84" spans="1:15" ht="13.5">
      <c r="A84" s="2" t="str">
        <f>'Gene Table'!C84</f>
        <v>NULL</v>
      </c>
      <c r="B84" s="171" t="s">
        <v>293</v>
      </c>
      <c r="C84" s="167"/>
      <c r="D84" s="167"/>
      <c r="E84" s="167"/>
      <c r="F84" s="170"/>
      <c r="G84" s="170"/>
      <c r="H84" s="170"/>
      <c r="I84" s="170"/>
      <c r="J84" s="170"/>
      <c r="K84" s="170"/>
      <c r="L84" s="170"/>
      <c r="M84" s="175" t="str">
        <f>IF(ISERROR(AVERAGE(Calculations!C85:L85)),"",AVERAGE(Calculations!C85:L85))</f>
        <v/>
      </c>
      <c r="N84" s="175" t="str">
        <f>IF(ISERROR(STDEV(Calculations!C85:L85)),"",IF(COUNT(Calculations!C85:L85)&lt;3,"N/A",STDEV(Calculations!C85:L85)))</f>
        <v/>
      </c>
      <c r="O84" s="117"/>
    </row>
    <row r="85" spans="1:14" ht="13.5">
      <c r="A85" s="2" t="str">
        <f>'Gene Table'!C85</f>
        <v>NULL</v>
      </c>
      <c r="B85" s="169" t="s">
        <v>294</v>
      </c>
      <c r="C85" s="167"/>
      <c r="D85" s="167"/>
      <c r="E85" s="167"/>
      <c r="F85" s="170"/>
      <c r="G85" s="170"/>
      <c r="H85" s="170"/>
      <c r="I85" s="170"/>
      <c r="J85" s="170"/>
      <c r="K85" s="170"/>
      <c r="L85" s="170"/>
      <c r="M85" s="175" t="str">
        <f>IF(ISERROR(AVERAGE(Calculations!C86:L86)),"",AVERAGE(Calculations!C86:L86))</f>
        <v/>
      </c>
      <c r="N85" s="175" t="str">
        <f>IF(ISERROR(STDEV(Calculations!C86:L86)),"",IF(COUNT(Calculations!C86:L86)&lt;3,"N/A",STDEV(Calculations!C86:L86)))</f>
        <v/>
      </c>
    </row>
    <row r="86" spans="1:15" ht="13.5">
      <c r="A86" s="2" t="str">
        <f>'Gene Table'!C86</f>
        <v>NULL</v>
      </c>
      <c r="B86" s="171" t="s">
        <v>295</v>
      </c>
      <c r="C86" s="167"/>
      <c r="D86" s="167"/>
      <c r="E86" s="167"/>
      <c r="F86" s="170"/>
      <c r="G86" s="170"/>
      <c r="H86" s="170"/>
      <c r="I86" s="170"/>
      <c r="J86" s="170"/>
      <c r="K86" s="170"/>
      <c r="L86" s="170"/>
      <c r="M86" s="175" t="str">
        <f>IF(ISERROR(AVERAGE(Calculations!C87:L87)),"",AVERAGE(Calculations!C87:L87))</f>
        <v/>
      </c>
      <c r="N86" s="175" t="str">
        <f>IF(ISERROR(STDEV(Calculations!C87:L87)),"",IF(COUNT(Calculations!C87:L87)&lt;3,"N/A",STDEV(Calculations!C87:L87)))</f>
        <v/>
      </c>
      <c r="O86" s="117"/>
    </row>
    <row r="87" spans="1:14" ht="13.5">
      <c r="A87" s="2" t="str">
        <f>'Gene Table'!C87</f>
        <v>HGDC</v>
      </c>
      <c r="B87" s="169" t="s">
        <v>296</v>
      </c>
      <c r="C87" s="167"/>
      <c r="D87" s="167"/>
      <c r="E87" s="167"/>
      <c r="F87" s="170"/>
      <c r="G87" s="170"/>
      <c r="H87" s="170"/>
      <c r="I87" s="170"/>
      <c r="J87" s="170"/>
      <c r="K87" s="170"/>
      <c r="L87" s="170"/>
      <c r="M87" s="175" t="str">
        <f>IF(ISERROR(AVERAGE(Calculations!C88:L88)),"",AVERAGE(Calculations!C88:L88))</f>
        <v/>
      </c>
      <c r="N87" s="175" t="str">
        <f>IF(ISERROR(STDEV(Calculations!C88:L88)),"",IF(COUNT(Calculations!C88:L88)&lt;3,"N/A",STDEV(Calculations!C88:L88)))</f>
        <v/>
      </c>
    </row>
    <row r="88" spans="1:15" ht="13.5">
      <c r="A88" s="2" t="str">
        <f>'Gene Table'!C88</f>
        <v>HGDC</v>
      </c>
      <c r="B88" s="171" t="s">
        <v>298</v>
      </c>
      <c r="C88" s="167"/>
      <c r="D88" s="167"/>
      <c r="E88" s="167"/>
      <c r="F88" s="170"/>
      <c r="G88" s="170"/>
      <c r="H88" s="170"/>
      <c r="I88" s="170"/>
      <c r="J88" s="170"/>
      <c r="K88" s="170"/>
      <c r="L88" s="170"/>
      <c r="M88" s="175" t="str">
        <f>IF(ISERROR(AVERAGE(Calculations!C89:L89)),"",AVERAGE(Calculations!C89:L89))</f>
        <v/>
      </c>
      <c r="N88" s="175" t="str">
        <f>IF(ISERROR(STDEV(Calculations!C89:L89)),"",IF(COUNT(Calculations!C89:L89)&lt;3,"N/A",STDEV(Calculations!C89:L89)))</f>
        <v/>
      </c>
      <c r="O88" s="117"/>
    </row>
    <row r="89" spans="1:14" ht="13.5">
      <c r="A89" s="2" t="str">
        <f>'Gene Table'!C89</f>
        <v>NM_002046</v>
      </c>
      <c r="B89" s="169" t="s">
        <v>299</v>
      </c>
      <c r="C89" s="167"/>
      <c r="D89" s="167"/>
      <c r="E89" s="167"/>
      <c r="F89" s="170"/>
      <c r="G89" s="170"/>
      <c r="H89" s="170"/>
      <c r="I89" s="170"/>
      <c r="J89" s="170"/>
      <c r="K89" s="170"/>
      <c r="L89" s="170"/>
      <c r="M89" s="175" t="str">
        <f>IF(ISERROR(AVERAGE(Calculations!C90:L90)),"",AVERAGE(Calculations!C90:L90))</f>
        <v/>
      </c>
      <c r="N89" s="175" t="str">
        <f>IF(ISERROR(STDEV(Calculations!C90:L90)),"",IF(COUNT(Calculations!C90:L90)&lt;3,"N/A",STDEV(Calculations!C90:L90)))</f>
        <v/>
      </c>
    </row>
    <row r="90" spans="1:15" ht="13.5">
      <c r="A90" s="2" t="str">
        <f>'Gene Table'!C90</f>
        <v>NM_001101</v>
      </c>
      <c r="B90" s="171" t="s">
        <v>303</v>
      </c>
      <c r="C90" s="167"/>
      <c r="D90" s="167"/>
      <c r="E90" s="167"/>
      <c r="F90" s="170"/>
      <c r="G90" s="170"/>
      <c r="H90" s="170"/>
      <c r="I90" s="170"/>
      <c r="J90" s="170"/>
      <c r="K90" s="170"/>
      <c r="L90" s="170"/>
      <c r="M90" s="175" t="str">
        <f>IF(ISERROR(AVERAGE(Calculations!C91:L91)),"",AVERAGE(Calculations!C91:L91))</f>
        <v/>
      </c>
      <c r="N90" s="175" t="str">
        <f>IF(ISERROR(STDEV(Calculations!C91:L91)),"",IF(COUNT(Calculations!C91:L91)&lt;3,"N/A",STDEV(Calculations!C91:L91)))</f>
        <v/>
      </c>
      <c r="O90" s="117"/>
    </row>
    <row r="91" spans="1:14" ht="13.5">
      <c r="A91" s="2" t="str">
        <f>'Gene Table'!C91</f>
        <v>NM_004048</v>
      </c>
      <c r="B91" s="169" t="s">
        <v>307</v>
      </c>
      <c r="C91" s="167"/>
      <c r="D91" s="167"/>
      <c r="E91" s="167"/>
      <c r="F91" s="170"/>
      <c r="G91" s="170"/>
      <c r="H91" s="170"/>
      <c r="I91" s="170"/>
      <c r="J91" s="170"/>
      <c r="K91" s="170"/>
      <c r="L91" s="170"/>
      <c r="M91" s="175" t="str">
        <f>IF(ISERROR(AVERAGE(Calculations!C92:L92)),"",AVERAGE(Calculations!C92:L92))</f>
        <v/>
      </c>
      <c r="N91" s="175" t="str">
        <f>IF(ISERROR(STDEV(Calculations!C92:L92)),"",IF(COUNT(Calculations!C92:L92)&lt;3,"N/A",STDEV(Calculations!C92:L92)))</f>
        <v/>
      </c>
    </row>
    <row r="92" spans="1:15" ht="13.5">
      <c r="A92" s="2" t="str">
        <f>'Gene Table'!C92</f>
        <v>NM_012423</v>
      </c>
      <c r="B92" s="171" t="s">
        <v>311</v>
      </c>
      <c r="C92" s="167"/>
      <c r="D92" s="167"/>
      <c r="E92" s="167"/>
      <c r="F92" s="170"/>
      <c r="G92" s="170"/>
      <c r="H92" s="170"/>
      <c r="I92" s="170"/>
      <c r="J92" s="170"/>
      <c r="K92" s="170"/>
      <c r="L92" s="170"/>
      <c r="M92" s="175" t="str">
        <f>IF(ISERROR(AVERAGE(Calculations!C93:L93)),"",AVERAGE(Calculations!C93:L93))</f>
        <v/>
      </c>
      <c r="N92" s="175" t="str">
        <f>IF(ISERROR(STDEV(Calculations!C93:L93)),"",IF(COUNT(Calculations!C93:L93)&lt;3,"N/A",STDEV(Calculations!C93:L93)))</f>
        <v/>
      </c>
      <c r="O92" s="117"/>
    </row>
    <row r="93" spans="1:14" ht="13.5">
      <c r="A93" s="2" t="str">
        <f>'Gene Table'!C93</f>
        <v>NM_000194</v>
      </c>
      <c r="B93" s="169" t="s">
        <v>315</v>
      </c>
      <c r="C93" s="167"/>
      <c r="D93" s="167"/>
      <c r="E93" s="167"/>
      <c r="F93" s="170"/>
      <c r="G93" s="170"/>
      <c r="H93" s="170"/>
      <c r="I93" s="170"/>
      <c r="J93" s="170"/>
      <c r="K93" s="170"/>
      <c r="L93" s="170"/>
      <c r="M93" s="175" t="str">
        <f>IF(ISERROR(AVERAGE(Calculations!C94:L94)),"",AVERAGE(Calculations!C94:L94))</f>
        <v/>
      </c>
      <c r="N93" s="175" t="str">
        <f>IF(ISERROR(STDEV(Calculations!C94:L94)),"",IF(COUNT(Calculations!C94:L94)&lt;3,"N/A",STDEV(Calculations!C94:L94)))</f>
        <v/>
      </c>
    </row>
    <row r="94" spans="1:15" ht="13.5">
      <c r="A94" s="2" t="str">
        <f>'Gene Table'!C94</f>
        <v>NR_003286</v>
      </c>
      <c r="B94" s="171" t="s">
        <v>319</v>
      </c>
      <c r="C94" s="167"/>
      <c r="D94" s="167"/>
      <c r="E94" s="167"/>
      <c r="F94" s="170"/>
      <c r="G94" s="170"/>
      <c r="H94" s="170"/>
      <c r="I94" s="170"/>
      <c r="J94" s="170"/>
      <c r="K94" s="170"/>
      <c r="L94" s="170"/>
      <c r="M94" s="175" t="str">
        <f>IF(ISERROR(AVERAGE(Calculations!C95:L95)),"",AVERAGE(Calculations!C95:L95))</f>
        <v/>
      </c>
      <c r="N94" s="175" t="str">
        <f>IF(ISERROR(STDEV(Calculations!C95:L95)),"",IF(COUNT(Calculations!C95:L95)&lt;3,"N/A",STDEV(Calculations!C95:L95)))</f>
        <v/>
      </c>
      <c r="O94" s="117"/>
    </row>
    <row r="95" spans="1:14" ht="13.5">
      <c r="A95" s="2" t="str">
        <f>'Gene Table'!C95</f>
        <v>RT</v>
      </c>
      <c r="B95" s="169" t="s">
        <v>323</v>
      </c>
      <c r="C95" s="167"/>
      <c r="D95" s="167"/>
      <c r="E95" s="167"/>
      <c r="F95" s="170"/>
      <c r="G95" s="170"/>
      <c r="H95" s="170"/>
      <c r="I95" s="170"/>
      <c r="J95" s="170"/>
      <c r="K95" s="170"/>
      <c r="L95" s="170"/>
      <c r="M95" s="175" t="str">
        <f>IF(ISERROR(AVERAGE(Calculations!C96:L96)),"",AVERAGE(Calculations!C96:L96))</f>
        <v/>
      </c>
      <c r="N95" s="175" t="str">
        <f>IF(ISERROR(STDEV(Calculations!C96:L96)),"",IF(COUNT(Calculations!C96:L96)&lt;3,"N/A",STDEV(Calculations!C96:L96)))</f>
        <v/>
      </c>
    </row>
    <row r="96" spans="1:15" ht="13.5">
      <c r="A96" s="2" t="str">
        <f>'Gene Table'!C96</f>
        <v>RT</v>
      </c>
      <c r="B96" s="171" t="s">
        <v>325</v>
      </c>
      <c r="C96" s="167"/>
      <c r="D96" s="167"/>
      <c r="E96" s="167"/>
      <c r="F96" s="170"/>
      <c r="G96" s="170"/>
      <c r="H96" s="170"/>
      <c r="I96" s="170"/>
      <c r="J96" s="170"/>
      <c r="K96" s="170"/>
      <c r="L96" s="170"/>
      <c r="M96" s="175" t="str">
        <f>IF(ISERROR(AVERAGE(Calculations!C97:L97)),"",AVERAGE(Calculations!C97:L97))</f>
        <v/>
      </c>
      <c r="N96" s="175" t="str">
        <f>IF(ISERROR(STDEV(Calculations!C97:L97)),"",IF(COUNT(Calculations!C97:L97)&lt;3,"N/A",STDEV(Calculations!C97:L97)))</f>
        <v/>
      </c>
      <c r="O96" s="117"/>
    </row>
    <row r="97" spans="1:14" ht="13.5">
      <c r="A97" s="2" t="str">
        <f>'Gene Table'!C97</f>
        <v>PCR</v>
      </c>
      <c r="B97" s="169" t="s">
        <v>326</v>
      </c>
      <c r="C97" s="167"/>
      <c r="D97" s="167"/>
      <c r="E97" s="167"/>
      <c r="F97" s="181"/>
      <c r="G97" s="181"/>
      <c r="H97" s="181"/>
      <c r="I97" s="181"/>
      <c r="J97" s="181"/>
      <c r="K97" s="181"/>
      <c r="L97" s="181"/>
      <c r="M97" s="175" t="str">
        <f>IF(ISERROR(AVERAGE(Calculations!C98:L98)),"",AVERAGE(Calculations!C98:L98))</f>
        <v/>
      </c>
      <c r="N97" s="175" t="str">
        <f>IF(ISERROR(STDEV(Calculations!C98:L98)),"",IF(COUNT(Calculations!C98:L98)&lt;3,"N/A",STDEV(Calculations!C98:L98)))</f>
        <v/>
      </c>
    </row>
    <row r="98" spans="1:15" ht="13.5">
      <c r="A98" s="2" t="str">
        <f>'Gene Table'!C98</f>
        <v>PCR</v>
      </c>
      <c r="B98" s="171" t="s">
        <v>328</v>
      </c>
      <c r="C98" s="167"/>
      <c r="D98" s="167"/>
      <c r="E98" s="167"/>
      <c r="F98" s="181"/>
      <c r="G98" s="181"/>
      <c r="H98" s="181"/>
      <c r="I98" s="181"/>
      <c r="J98" s="181"/>
      <c r="K98" s="181"/>
      <c r="L98" s="181"/>
      <c r="M98" s="175" t="str">
        <f>IF(ISERROR(AVERAGE(Calculations!C99:L99)),"",AVERAGE(Calculations!C99:L99))</f>
        <v/>
      </c>
      <c r="N98" s="175" t="str">
        <f>IF(ISERROR(STDEV(Calculations!C99:L99)),"",IF(COUNT(Calculations!C99:L99)&lt;3,"N/A",STDEV(Calculations!C99:L99)))</f>
        <v/>
      </c>
      <c r="O98" s="117"/>
    </row>
    <row r="100" spans="1:14" ht="12.75">
      <c r="A100" s="182" t="s">
        <v>350</v>
      </c>
      <c r="B100" s="183"/>
      <c r="C100" s="183"/>
      <c r="D100" s="183"/>
      <c r="E100" s="183"/>
      <c r="F100" s="183"/>
      <c r="G100" s="183"/>
      <c r="H100" s="183"/>
      <c r="I100" s="183"/>
      <c r="J100" s="183"/>
      <c r="K100" s="183"/>
      <c r="L100" s="183"/>
      <c r="M100" s="183"/>
      <c r="N100" s="186"/>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C3" sqref="C3:F98"/>
    </sheetView>
  </sheetViews>
  <sheetFormatPr defaultColWidth="9.00390625" defaultRowHeight="12.75"/>
  <cols>
    <col min="1" max="1" width="12.710937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6" t="s">
        <v>5</v>
      </c>
      <c r="B1" s="147" t="s">
        <v>329</v>
      </c>
      <c r="C1" s="17" t="str">
        <f>Results!D2</f>
        <v>Control Sample</v>
      </c>
      <c r="D1" s="66"/>
      <c r="E1" s="66"/>
      <c r="F1" s="66"/>
      <c r="G1" s="66"/>
      <c r="H1" s="66"/>
      <c r="I1" s="66"/>
      <c r="J1" s="66"/>
      <c r="K1" s="66"/>
      <c r="L1" s="66"/>
      <c r="M1" s="172"/>
      <c r="N1" s="173"/>
      <c r="P1" s="15" t="s">
        <v>330</v>
      </c>
      <c r="Q1" s="17" t="s">
        <v>331</v>
      </c>
      <c r="R1" s="66"/>
      <c r="S1" s="66"/>
      <c r="T1" s="66"/>
      <c r="U1" s="66"/>
      <c r="V1" s="66"/>
      <c r="W1" s="66"/>
      <c r="X1" s="66"/>
      <c r="Y1" s="66"/>
      <c r="Z1" s="67"/>
      <c r="AA1" s="15" t="s">
        <v>332</v>
      </c>
      <c r="AB1" s="15" t="s">
        <v>333</v>
      </c>
    </row>
    <row r="2" spans="1:28" ht="13.5">
      <c r="A2" s="100"/>
      <c r="B2" s="147"/>
      <c r="C2" s="165" t="s">
        <v>334</v>
      </c>
      <c r="D2" s="165" t="s">
        <v>335</v>
      </c>
      <c r="E2" s="165" t="s">
        <v>336</v>
      </c>
      <c r="F2" s="165" t="s">
        <v>337</v>
      </c>
      <c r="G2" s="165" t="s">
        <v>338</v>
      </c>
      <c r="H2" s="165" t="s">
        <v>339</v>
      </c>
      <c r="I2" s="165" t="s">
        <v>340</v>
      </c>
      <c r="J2" s="165" t="s">
        <v>341</v>
      </c>
      <c r="K2" s="165" t="s">
        <v>342</v>
      </c>
      <c r="L2" s="165" t="s">
        <v>343</v>
      </c>
      <c r="M2" s="17" t="s">
        <v>332</v>
      </c>
      <c r="N2" s="7" t="s">
        <v>344</v>
      </c>
      <c r="P2" s="101"/>
      <c r="Q2" s="165" t="s">
        <v>334</v>
      </c>
      <c r="R2" s="165" t="s">
        <v>335</v>
      </c>
      <c r="S2" s="165" t="s">
        <v>336</v>
      </c>
      <c r="T2" s="165" t="s">
        <v>337</v>
      </c>
      <c r="U2" s="165" t="s">
        <v>338</v>
      </c>
      <c r="V2" s="165" t="s">
        <v>339</v>
      </c>
      <c r="W2" s="165" t="s">
        <v>340</v>
      </c>
      <c r="X2" s="165" t="s">
        <v>341</v>
      </c>
      <c r="Y2" s="165" t="s">
        <v>342</v>
      </c>
      <c r="Z2" s="165" t="s">
        <v>343</v>
      </c>
      <c r="AA2" s="101"/>
      <c r="AB2" s="101"/>
    </row>
    <row r="3" spans="1:28" ht="13.5">
      <c r="A3" s="2" t="str">
        <f>'Gene Table'!C3</f>
        <v>NM_000130</v>
      </c>
      <c r="B3" s="169" t="s">
        <v>7</v>
      </c>
      <c r="C3" s="167"/>
      <c r="D3" s="167"/>
      <c r="E3" s="167"/>
      <c r="F3" s="170"/>
      <c r="G3" s="170"/>
      <c r="H3" s="170"/>
      <c r="I3" s="170"/>
      <c r="J3" s="170"/>
      <c r="K3" s="170"/>
      <c r="L3" s="170"/>
      <c r="M3" s="174" t="str">
        <f>IF(ISERROR(AVERAGE(Calculations!O4:X4)),"",AVERAGE(Calculations!O4:X4))</f>
        <v/>
      </c>
      <c r="N3" s="175" t="str">
        <f>IF(ISERROR(STDEV(Calculations!O4:X4)),"",IF(COUNT(Calculations!O4:X4)&lt;3,"N/A",STDEV(Calculations!O4:X4)))</f>
        <v/>
      </c>
      <c r="P3" s="85" t="s">
        <v>345</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NM_000506</v>
      </c>
      <c r="B4" s="171" t="s">
        <v>11</v>
      </c>
      <c r="C4" s="167"/>
      <c r="D4" s="167"/>
      <c r="E4" s="167"/>
      <c r="F4" s="170"/>
      <c r="G4" s="170"/>
      <c r="H4" s="170"/>
      <c r="I4" s="170"/>
      <c r="J4" s="170"/>
      <c r="K4" s="170"/>
      <c r="L4" s="170"/>
      <c r="M4" s="174" t="str">
        <f>IF(ISERROR(AVERAGE(Calculations!O5:X5)),"",AVERAGE(Calculations!O5:X5))</f>
        <v/>
      </c>
      <c r="N4" s="175" t="str">
        <f>IF(ISERROR(STDEV(Calculations!O5:X5)),"",IF(COUNT(Calculations!O5:X5)&lt;3,"N/A",STDEV(Calculations!O5:X5)))</f>
        <v/>
      </c>
      <c r="P4" s="85" t="s">
        <v>346</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NM_000044</v>
      </c>
      <c r="B5" s="169" t="s">
        <v>15</v>
      </c>
      <c r="C5" s="167"/>
      <c r="D5" s="167"/>
      <c r="E5" s="167"/>
      <c r="F5" s="170"/>
      <c r="G5" s="170"/>
      <c r="H5" s="170"/>
      <c r="I5" s="170"/>
      <c r="J5" s="170"/>
      <c r="K5" s="170"/>
      <c r="L5" s="170"/>
      <c r="M5" s="174" t="str">
        <f>IF(ISERROR(AVERAGE(Calculations!O6:X6)),"",AVERAGE(Calculations!O6:X6))</f>
        <v/>
      </c>
      <c r="N5" s="175" t="str">
        <f>IF(ISERROR(STDEV(Calculations!O6:X6)),"",IF(COUNT(Calculations!O6:X6)&lt;3,"N/A",STDEV(Calculations!O6:X6)))</f>
        <v/>
      </c>
      <c r="P5" s="85" t="s">
        <v>347</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NM_004972</v>
      </c>
      <c r="B6" s="171" t="s">
        <v>19</v>
      </c>
      <c r="C6" s="167"/>
      <c r="D6" s="167"/>
      <c r="E6" s="167"/>
      <c r="F6" s="170"/>
      <c r="G6" s="170"/>
      <c r="H6" s="170"/>
      <c r="I6" s="170"/>
      <c r="J6" s="170"/>
      <c r="K6" s="170"/>
      <c r="L6" s="170"/>
      <c r="M6" s="174" t="str">
        <f>IF(ISERROR(AVERAGE(Calculations!O7:X7)),"",AVERAGE(Calculations!O7:X7))</f>
        <v/>
      </c>
      <c r="N6" s="175" t="str">
        <f>IF(ISERROR(STDEV(Calculations!O7:X7)),"",IF(COUNT(Calculations!O7:X7)&lt;3,"N/A",STDEV(Calculations!O7:X7)))</f>
        <v/>
      </c>
      <c r="P6" s="85" t="s">
        <v>348</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NM_004333</v>
      </c>
      <c r="B7" s="169" t="s">
        <v>23</v>
      </c>
      <c r="C7" s="167"/>
      <c r="D7" s="167"/>
      <c r="E7" s="167"/>
      <c r="F7" s="170"/>
      <c r="G7" s="170"/>
      <c r="H7" s="170"/>
      <c r="I7" s="170"/>
      <c r="J7" s="170"/>
      <c r="K7" s="170"/>
      <c r="L7" s="170"/>
      <c r="M7" s="174" t="str">
        <f>IF(ISERROR(AVERAGE(Calculations!O8:X8)),"",AVERAGE(Calculations!O8:X8))</f>
        <v/>
      </c>
      <c r="N7" s="175" t="str">
        <f>IF(ISERROR(STDEV(Calculations!O8:X8)),"",IF(COUNT(Calculations!O8:X8)&lt;3,"N/A",STDEV(Calculations!O8:X8)))</f>
        <v/>
      </c>
      <c r="P7" s="17" t="s">
        <v>349</v>
      </c>
      <c r="Q7" s="66"/>
      <c r="R7" s="66"/>
      <c r="S7" s="66"/>
      <c r="T7" s="66"/>
      <c r="U7" s="66"/>
      <c r="V7" s="66"/>
      <c r="W7" s="66"/>
      <c r="X7" s="66"/>
      <c r="Y7" s="66"/>
      <c r="Z7" s="66"/>
      <c r="AA7" s="66"/>
      <c r="AB7" s="67"/>
    </row>
    <row r="8" spans="1:28" ht="13.5">
      <c r="A8" s="2" t="str">
        <f>'Gene Table'!C8</f>
        <v>NM_005957</v>
      </c>
      <c r="B8" s="171" t="s">
        <v>27</v>
      </c>
      <c r="C8" s="167"/>
      <c r="D8" s="167"/>
      <c r="E8" s="167"/>
      <c r="F8" s="170"/>
      <c r="G8" s="170"/>
      <c r="H8" s="170"/>
      <c r="I8" s="170"/>
      <c r="J8" s="170"/>
      <c r="K8" s="170"/>
      <c r="L8" s="170"/>
      <c r="M8" s="174" t="str">
        <f>IF(ISERROR(AVERAGE(Calculations!O9:X9)),"",AVERAGE(Calculations!O9:X9))</f>
        <v/>
      </c>
      <c r="N8" s="175" t="str">
        <f>IF(ISERROR(STDEV(Calculations!O9:X9)),"",IF(COUNT(Calculations!O9:X9)&lt;3,"N/A",STDEV(Calculations!O9:X9)))</f>
        <v/>
      </c>
      <c r="P8" s="85" t="s">
        <v>345</v>
      </c>
      <c r="Q8" s="176" t="str">
        <f aca="true" t="shared" si="6" ref="Q8:AA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t="shared" si="6"/>
        <v>#DIV/0!</v>
      </c>
      <c r="AB8" s="180" t="e">
        <f aca="true" t="shared" si="7" ref="AB8:AB11">STDEV(Q8:Z8)</f>
        <v>#DIV/0!</v>
      </c>
    </row>
    <row r="9" spans="1:28" ht="13.5">
      <c r="A9" s="2" t="str">
        <f>'Gene Table'!C9</f>
        <v>NM_000594</v>
      </c>
      <c r="B9" s="169" t="s">
        <v>31</v>
      </c>
      <c r="C9" s="167"/>
      <c r="D9" s="167"/>
      <c r="E9" s="167"/>
      <c r="F9" s="170"/>
      <c r="G9" s="170"/>
      <c r="H9" s="170"/>
      <c r="I9" s="170"/>
      <c r="J9" s="170"/>
      <c r="K9" s="170"/>
      <c r="L9" s="170"/>
      <c r="M9" s="174" t="str">
        <f>IF(ISERROR(AVERAGE(Calculations!O10:X10)),"",AVERAGE(Calculations!O10:X10))</f>
        <v/>
      </c>
      <c r="N9" s="175" t="str">
        <f>IF(ISERROR(STDEV(Calculations!O10:X10)),"",IF(COUNT(Calculations!O10:X10)&lt;3,"N/A",STDEV(Calculations!O10:X10)))</f>
        <v/>
      </c>
      <c r="P9" s="85" t="s">
        <v>346</v>
      </c>
      <c r="Q9" s="176" t="str">
        <f aca="true" t="shared" si="8" ref="Q9:AA9">IF(Q4="","",Q4/SUM(Q$3:Q$6))</f>
        <v/>
      </c>
      <c r="R9" s="176" t="str">
        <f t="shared" si="8"/>
        <v/>
      </c>
      <c r="S9" s="176" t="str">
        <f t="shared" si="8"/>
        <v/>
      </c>
      <c r="T9" s="176" t="str">
        <f t="shared" si="8"/>
        <v/>
      </c>
      <c r="U9" s="176" t="str">
        <f t="shared" si="8"/>
        <v/>
      </c>
      <c r="V9" s="176" t="str">
        <f t="shared" si="8"/>
        <v/>
      </c>
      <c r="W9" s="176" t="str">
        <f t="shared" si="8"/>
        <v/>
      </c>
      <c r="X9" s="176" t="str">
        <f t="shared" si="8"/>
        <v/>
      </c>
      <c r="Y9" s="176" t="str">
        <f t="shared" si="8"/>
        <v/>
      </c>
      <c r="Z9" s="179" t="str">
        <f t="shared" si="8"/>
        <v/>
      </c>
      <c r="AA9" s="180" t="e">
        <f t="shared" si="8"/>
        <v>#DIV/0!</v>
      </c>
      <c r="AB9" s="180" t="e">
        <f t="shared" si="7"/>
        <v>#DIV/0!</v>
      </c>
    </row>
    <row r="10" spans="1:28" ht="13.5">
      <c r="A10" s="2" t="str">
        <f>'Gene Table'!C10</f>
        <v>NM_000572</v>
      </c>
      <c r="B10" s="171" t="s">
        <v>35</v>
      </c>
      <c r="C10" s="167"/>
      <c r="D10" s="167"/>
      <c r="E10" s="167"/>
      <c r="F10" s="170"/>
      <c r="G10" s="170"/>
      <c r="H10" s="170"/>
      <c r="I10" s="170"/>
      <c r="J10" s="170"/>
      <c r="K10" s="170"/>
      <c r="L10" s="170"/>
      <c r="M10" s="174" t="str">
        <f>IF(ISERROR(AVERAGE(Calculations!O11:X11)),"",AVERAGE(Calculations!O11:X11))</f>
        <v/>
      </c>
      <c r="N10" s="175" t="str">
        <f>IF(ISERROR(STDEV(Calculations!O11:X11)),"",IF(COUNT(Calculations!O11:X11)&lt;3,"N/A",STDEV(Calculations!O11:X11)))</f>
        <v/>
      </c>
      <c r="P10" s="85" t="s">
        <v>347</v>
      </c>
      <c r="Q10" s="176" t="str">
        <f aca="true" t="shared" si="9" ref="Q10:AA10">IF(Q5="","",Q5/SUM(Q$3:Q$6))</f>
        <v/>
      </c>
      <c r="R10" s="176" t="str">
        <f t="shared" si="9"/>
        <v/>
      </c>
      <c r="S10" s="176" t="str">
        <f t="shared" si="9"/>
        <v/>
      </c>
      <c r="T10" s="176" t="str">
        <f t="shared" si="9"/>
        <v/>
      </c>
      <c r="U10" s="176" t="str">
        <f t="shared" si="9"/>
        <v/>
      </c>
      <c r="V10" s="176" t="str">
        <f t="shared" si="9"/>
        <v/>
      </c>
      <c r="W10" s="176" t="str">
        <f t="shared" si="9"/>
        <v/>
      </c>
      <c r="X10" s="176" t="str">
        <f t="shared" si="9"/>
        <v/>
      </c>
      <c r="Y10" s="176" t="str">
        <f t="shared" si="9"/>
        <v/>
      </c>
      <c r="Z10" s="179" t="str">
        <f t="shared" si="9"/>
        <v/>
      </c>
      <c r="AA10" s="180" t="e">
        <f t="shared" si="9"/>
        <v>#DIV/0!</v>
      </c>
      <c r="AB10" s="180" t="e">
        <f t="shared" si="7"/>
        <v>#DIV/0!</v>
      </c>
    </row>
    <row r="11" spans="1:28" ht="13.5">
      <c r="A11" s="2" t="str">
        <f>'Gene Table'!C11</f>
        <v>NM_000414</v>
      </c>
      <c r="B11" s="169" t="s">
        <v>39</v>
      </c>
      <c r="C11" s="167"/>
      <c r="D11" s="167"/>
      <c r="E11" s="167"/>
      <c r="F11" s="170"/>
      <c r="G11" s="170"/>
      <c r="H11" s="170"/>
      <c r="I11" s="170"/>
      <c r="J11" s="170"/>
      <c r="K11" s="170"/>
      <c r="L11" s="170"/>
      <c r="M11" s="174" t="str">
        <f>IF(ISERROR(AVERAGE(Calculations!O12:X12)),"",AVERAGE(Calculations!O12:X12))</f>
        <v/>
      </c>
      <c r="N11" s="175" t="str">
        <f>IF(ISERROR(STDEV(Calculations!O12:X12)),"",IF(COUNT(Calculations!O12:X12)&lt;3,"N/A",STDEV(Calculations!O12:X12)))</f>
        <v/>
      </c>
      <c r="P11" s="85" t="s">
        <v>348</v>
      </c>
      <c r="Q11" s="176" t="str">
        <f aca="true" t="shared" si="10" ref="Q11:AA11">IF(Q6="","",Q6/SUM(Q$3:Q$6))</f>
        <v/>
      </c>
      <c r="R11" s="176" t="str">
        <f t="shared" si="10"/>
        <v/>
      </c>
      <c r="S11" s="176" t="str">
        <f t="shared" si="10"/>
        <v/>
      </c>
      <c r="T11" s="176" t="str">
        <f t="shared" si="10"/>
        <v/>
      </c>
      <c r="U11" s="176" t="str">
        <f t="shared" si="10"/>
        <v/>
      </c>
      <c r="V11" s="176" t="str">
        <f t="shared" si="10"/>
        <v/>
      </c>
      <c r="W11" s="176" t="str">
        <f t="shared" si="10"/>
        <v/>
      </c>
      <c r="X11" s="176" t="str">
        <f t="shared" si="10"/>
        <v/>
      </c>
      <c r="Y11" s="176" t="str">
        <f t="shared" si="10"/>
        <v/>
      </c>
      <c r="Z11" s="179" t="str">
        <f t="shared" si="10"/>
        <v/>
      </c>
      <c r="AA11" s="180" t="e">
        <f t="shared" si="10"/>
        <v>#DIV/0!</v>
      </c>
      <c r="AB11" s="180" t="e">
        <f t="shared" si="7"/>
        <v>#DIV/0!</v>
      </c>
    </row>
    <row r="12" spans="1:14" ht="12.75">
      <c r="A12" s="2" t="str">
        <f>'Gene Table'!C12</f>
        <v>NM_000413</v>
      </c>
      <c r="B12" s="171" t="s">
        <v>43</v>
      </c>
      <c r="C12" s="167"/>
      <c r="D12" s="167"/>
      <c r="E12" s="167"/>
      <c r="F12" s="170"/>
      <c r="G12" s="170"/>
      <c r="H12" s="170"/>
      <c r="I12" s="170"/>
      <c r="J12" s="170"/>
      <c r="K12" s="170"/>
      <c r="L12" s="170"/>
      <c r="M12" s="174" t="str">
        <f>IF(ISERROR(AVERAGE(Calculations!O13:X13)),"",AVERAGE(Calculations!O13:X13))</f>
        <v/>
      </c>
      <c r="N12" s="175" t="str">
        <f>IF(ISERROR(STDEV(Calculations!O13:X13)),"",IF(COUNT(Calculations!O13:X13)&lt;3,"N/A",STDEV(Calculations!O13:X13)))</f>
        <v/>
      </c>
    </row>
    <row r="13" spans="1:14" ht="12.75">
      <c r="A13" s="2" t="str">
        <f>'Gene Table'!C13</f>
        <v>NM_000777</v>
      </c>
      <c r="B13" s="169" t="s">
        <v>47</v>
      </c>
      <c r="C13" s="167"/>
      <c r="D13" s="167"/>
      <c r="E13" s="167"/>
      <c r="F13" s="170"/>
      <c r="G13" s="170"/>
      <c r="H13" s="170"/>
      <c r="I13" s="170"/>
      <c r="J13" s="170"/>
      <c r="K13" s="170"/>
      <c r="L13" s="170"/>
      <c r="M13" s="174" t="str">
        <f>IF(ISERROR(AVERAGE(Calculations!O14:X14)),"",AVERAGE(Calculations!O14:X14))</f>
        <v/>
      </c>
      <c r="N13" s="175" t="str">
        <f>IF(ISERROR(STDEV(Calculations!O14:X14)),"",IF(COUNT(Calculations!O14:X14)&lt;3,"N/A",STDEV(Calculations!O14:X14)))</f>
        <v/>
      </c>
    </row>
    <row r="14" spans="1:14" ht="12.75">
      <c r="A14" s="2" t="str">
        <f>'Gene Table'!C14</f>
        <v>NM_000499</v>
      </c>
      <c r="B14" s="171" t="s">
        <v>51</v>
      </c>
      <c r="C14" s="167"/>
      <c r="D14" s="167"/>
      <c r="E14" s="167"/>
      <c r="F14" s="170"/>
      <c r="G14" s="170"/>
      <c r="H14" s="170"/>
      <c r="I14" s="170"/>
      <c r="J14" s="170"/>
      <c r="K14" s="170"/>
      <c r="L14" s="170"/>
      <c r="M14" s="174" t="str">
        <f>IF(ISERROR(AVERAGE(Calculations!O15:X15)),"",AVERAGE(Calculations!O15:X15))</f>
        <v/>
      </c>
      <c r="N14" s="175" t="str">
        <f>IF(ISERROR(STDEV(Calculations!O15:X15)),"",IF(COUNT(Calculations!O15:X15)&lt;3,"N/A",STDEV(Calculations!O15:X15)))</f>
        <v/>
      </c>
    </row>
    <row r="15" spans="1:14" ht="12.75">
      <c r="A15" s="2" t="str">
        <f>'Gene Table'!C15</f>
        <v>NM_000660</v>
      </c>
      <c r="B15" s="169" t="s">
        <v>55</v>
      </c>
      <c r="C15" s="167"/>
      <c r="D15" s="167"/>
      <c r="E15" s="167"/>
      <c r="F15" s="170"/>
      <c r="G15" s="170"/>
      <c r="H15" s="170"/>
      <c r="I15" s="170"/>
      <c r="J15" s="170"/>
      <c r="K15" s="170"/>
      <c r="L15" s="170"/>
      <c r="M15" s="174" t="str">
        <f>IF(ISERROR(AVERAGE(Calculations!O16:X16)),"",AVERAGE(Calculations!O16:X16))</f>
        <v/>
      </c>
      <c r="N15" s="175" t="str">
        <f>IF(ISERROR(STDEV(Calculations!O16:X16)),"",IF(COUNT(Calculations!O16:X16)&lt;3,"N/A",STDEV(Calculations!O16:X16)))</f>
        <v/>
      </c>
    </row>
    <row r="16" spans="1:14" ht="12.75">
      <c r="A16" s="2" t="str">
        <f>'Gene Table'!C16</f>
        <v>NM_003994</v>
      </c>
      <c r="B16" s="171" t="s">
        <v>59</v>
      </c>
      <c r="C16" s="167"/>
      <c r="D16" s="167"/>
      <c r="E16" s="167"/>
      <c r="F16" s="170"/>
      <c r="G16" s="170"/>
      <c r="H16" s="170"/>
      <c r="I16" s="170"/>
      <c r="J16" s="170"/>
      <c r="K16" s="170"/>
      <c r="L16" s="170"/>
      <c r="M16" s="174" t="str">
        <f>IF(ISERROR(AVERAGE(Calculations!O17:X17)),"",AVERAGE(Calculations!O17:X17))</f>
        <v/>
      </c>
      <c r="N16" s="175" t="str">
        <f>IF(ISERROR(STDEV(Calculations!O17:X17)),"",IF(COUNT(Calculations!O17:X17)&lt;3,"N/A",STDEV(Calculations!O17:X17)))</f>
        <v/>
      </c>
    </row>
    <row r="17" spans="1:14" ht="12.75">
      <c r="A17" s="2" t="str">
        <f>'Gene Table'!C17</f>
        <v>NM_000618</v>
      </c>
      <c r="B17" s="169" t="s">
        <v>63</v>
      </c>
      <c r="C17" s="167"/>
      <c r="D17" s="167"/>
      <c r="E17" s="167"/>
      <c r="F17" s="170"/>
      <c r="G17" s="170"/>
      <c r="H17" s="170"/>
      <c r="I17" s="170"/>
      <c r="J17" s="170"/>
      <c r="K17" s="170"/>
      <c r="L17" s="170"/>
      <c r="M17" s="174" t="str">
        <f>IF(ISERROR(AVERAGE(Calculations!O18:X18)),"",AVERAGE(Calculations!O18:X18))</f>
        <v/>
      </c>
      <c r="N17" s="175" t="str">
        <f>IF(ISERROR(STDEV(Calculations!O18:X18)),"",IF(COUNT(Calculations!O18:X18)&lt;3,"N/A",STDEV(Calculations!O18:X18)))</f>
        <v/>
      </c>
    </row>
    <row r="18" spans="1:14" ht="12.75">
      <c r="A18" s="2" t="str">
        <f>'Gene Table'!C18</f>
        <v>NM_000102</v>
      </c>
      <c r="B18" s="171" t="s">
        <v>67</v>
      </c>
      <c r="C18" s="167"/>
      <c r="D18" s="167"/>
      <c r="E18" s="167"/>
      <c r="F18" s="170"/>
      <c r="G18" s="170"/>
      <c r="H18" s="170"/>
      <c r="I18" s="170"/>
      <c r="J18" s="170"/>
      <c r="K18" s="170"/>
      <c r="L18" s="170"/>
      <c r="M18" s="174" t="str">
        <f>IF(ISERROR(AVERAGE(Calculations!O19:X19)),"",AVERAGE(Calculations!O19:X19))</f>
        <v/>
      </c>
      <c r="N18" s="175" t="str">
        <f>IF(ISERROR(STDEV(Calculations!O19:X19)),"",IF(COUNT(Calculations!O19:X19)&lt;3,"N/A",STDEV(Calculations!O19:X19)))</f>
        <v/>
      </c>
    </row>
    <row r="19" spans="1:14" ht="12.75">
      <c r="A19" s="2" t="str">
        <f>'Gene Table'!C19</f>
        <v>NM_000104</v>
      </c>
      <c r="B19" s="169" t="s">
        <v>71</v>
      </c>
      <c r="C19" s="167"/>
      <c r="D19" s="167"/>
      <c r="E19" s="167"/>
      <c r="F19" s="170"/>
      <c r="G19" s="170"/>
      <c r="H19" s="170"/>
      <c r="I19" s="170"/>
      <c r="J19" s="170"/>
      <c r="K19" s="170"/>
      <c r="L19" s="170"/>
      <c r="M19" s="174" t="str">
        <f>IF(ISERROR(AVERAGE(Calculations!O20:X20)),"",AVERAGE(Calculations!O20:X20))</f>
        <v/>
      </c>
      <c r="N19" s="175" t="str">
        <f>IF(ISERROR(STDEV(Calculations!O20:X20)),"",IF(COUNT(Calculations!O20:X20)&lt;3,"N/A",STDEV(Calculations!O20:X20)))</f>
        <v/>
      </c>
    </row>
    <row r="20" spans="1:14" ht="12.75">
      <c r="A20" s="2" t="str">
        <f>'Gene Table'!C20</f>
        <v>BC008403</v>
      </c>
      <c r="B20" s="171" t="s">
        <v>75</v>
      </c>
      <c r="C20" s="167"/>
      <c r="D20" s="167"/>
      <c r="E20" s="167"/>
      <c r="F20" s="170"/>
      <c r="G20" s="170"/>
      <c r="H20" s="170"/>
      <c r="I20" s="170"/>
      <c r="J20" s="170"/>
      <c r="K20" s="170"/>
      <c r="L20" s="170"/>
      <c r="M20" s="174" t="str">
        <f>IF(ISERROR(AVERAGE(Calculations!O21:X21)),"",AVERAGE(Calculations!O21:X21))</f>
        <v/>
      </c>
      <c r="N20" s="175" t="str">
        <f>IF(ISERROR(STDEV(Calculations!O21:X21)),"",IF(COUNT(Calculations!O21:X21)&lt;3,"N/A",STDEV(Calculations!O21:X21)))</f>
        <v/>
      </c>
    </row>
    <row r="21" spans="1:14" ht="12.75">
      <c r="A21" s="2" t="str">
        <f>'Gene Table'!C21</f>
        <v>NM_001785</v>
      </c>
      <c r="B21" s="169" t="s">
        <v>79</v>
      </c>
      <c r="C21" s="167"/>
      <c r="D21" s="167"/>
      <c r="E21" s="167"/>
      <c r="F21" s="170"/>
      <c r="G21" s="170"/>
      <c r="H21" s="170"/>
      <c r="I21" s="170"/>
      <c r="J21" s="170"/>
      <c r="K21" s="170"/>
      <c r="L21" s="170"/>
      <c r="M21" s="174" t="str">
        <f>IF(ISERROR(AVERAGE(Calculations!O22:X22)),"",AVERAGE(Calculations!O22:X22))</f>
        <v/>
      </c>
      <c r="N21" s="175" t="str">
        <f>IF(ISERROR(STDEV(Calculations!O22:X22)),"",IF(COUNT(Calculations!O22:X22)&lt;3,"N/A",STDEV(Calculations!O22:X22)))</f>
        <v/>
      </c>
    </row>
    <row r="22" spans="1:14" ht="12.75">
      <c r="A22" s="2" t="str">
        <f>'Gene Table'!C22</f>
        <v>NM_003921</v>
      </c>
      <c r="B22" s="171" t="s">
        <v>83</v>
      </c>
      <c r="C22" s="167"/>
      <c r="D22" s="167"/>
      <c r="E22" s="167"/>
      <c r="F22" s="170"/>
      <c r="G22" s="170"/>
      <c r="H22" s="170"/>
      <c r="I22" s="170"/>
      <c r="J22" s="170"/>
      <c r="K22" s="170"/>
      <c r="L22" s="170"/>
      <c r="M22" s="174" t="str">
        <f>IF(ISERROR(AVERAGE(Calculations!O23:X23)),"",AVERAGE(Calculations!O23:X23))</f>
        <v/>
      </c>
      <c r="N22" s="175" t="str">
        <f>IF(ISERROR(STDEV(Calculations!O23:X23)),"",IF(COUNT(Calculations!O23:X23)&lt;3,"N/A",STDEV(Calculations!O23:X23)))</f>
        <v/>
      </c>
    </row>
    <row r="23" spans="1:14" ht="12.75">
      <c r="A23" s="2" t="str">
        <f>'Gene Table'!C23</f>
        <v>NM_030782</v>
      </c>
      <c r="B23" s="169" t="s">
        <v>87</v>
      </c>
      <c r="C23" s="167"/>
      <c r="D23" s="167"/>
      <c r="E23" s="167"/>
      <c r="F23" s="170"/>
      <c r="G23" s="170"/>
      <c r="H23" s="170"/>
      <c r="I23" s="170"/>
      <c r="J23" s="170"/>
      <c r="K23" s="170"/>
      <c r="L23" s="170"/>
      <c r="M23" s="174" t="str">
        <f>IF(ISERROR(AVERAGE(Calculations!O24:X24)),"",AVERAGE(Calculations!O24:X24))</f>
        <v/>
      </c>
      <c r="N23" s="175" t="str">
        <f>IF(ISERROR(STDEV(Calculations!O24:X24)),"",IF(COUNT(Calculations!O24:X24)&lt;3,"N/A",STDEV(Calculations!O24:X24)))</f>
        <v/>
      </c>
    </row>
    <row r="24" spans="1:14" ht="12.75">
      <c r="A24" s="2" t="str">
        <f>'Gene Table'!C24</f>
        <v>NM_006297</v>
      </c>
      <c r="B24" s="171" t="s">
        <v>91</v>
      </c>
      <c r="C24" s="167"/>
      <c r="D24" s="167"/>
      <c r="E24" s="167"/>
      <c r="F24" s="170"/>
      <c r="G24" s="170"/>
      <c r="H24" s="170"/>
      <c r="I24" s="170"/>
      <c r="J24" s="170"/>
      <c r="K24" s="170"/>
      <c r="L24" s="170"/>
      <c r="M24" s="174" t="str">
        <f>IF(ISERROR(AVERAGE(Calculations!O25:X25)),"",AVERAGE(Calculations!O25:X25))</f>
        <v/>
      </c>
      <c r="N24" s="175" t="str">
        <f>IF(ISERROR(STDEV(Calculations!O25:X25)),"",IF(COUNT(Calculations!O25:X25)&lt;3,"N/A",STDEV(Calculations!O25:X25)))</f>
        <v/>
      </c>
    </row>
    <row r="25" spans="1:14" ht="12.75">
      <c r="A25" s="2" t="str">
        <f>'Gene Table'!C25</f>
        <v>NM_001025366</v>
      </c>
      <c r="B25" s="169" t="s">
        <v>95</v>
      </c>
      <c r="C25" s="167"/>
      <c r="D25" s="167"/>
      <c r="E25" s="167"/>
      <c r="F25" s="170"/>
      <c r="G25" s="170"/>
      <c r="H25" s="170"/>
      <c r="I25" s="170"/>
      <c r="J25" s="170"/>
      <c r="K25" s="170"/>
      <c r="L25" s="170"/>
      <c r="M25" s="174" t="str">
        <f>IF(ISERROR(AVERAGE(Calculations!O26:X26)),"",AVERAGE(Calculations!O26:X26))</f>
        <v/>
      </c>
      <c r="N25" s="175" t="str">
        <f>IF(ISERROR(STDEV(Calculations!O26:X26)),"",IF(COUNT(Calculations!O26:X26)&lt;3,"N/A",STDEV(Calculations!O26:X26)))</f>
        <v/>
      </c>
    </row>
    <row r="26" spans="1:14" ht="12.75">
      <c r="A26" s="2" t="str">
        <f>'Gene Table'!C26</f>
        <v>NM_177536</v>
      </c>
      <c r="B26" s="171" t="s">
        <v>99</v>
      </c>
      <c r="C26" s="167"/>
      <c r="D26" s="167"/>
      <c r="E26" s="167"/>
      <c r="F26" s="170"/>
      <c r="G26" s="170"/>
      <c r="H26" s="170"/>
      <c r="I26" s="170"/>
      <c r="J26" s="170"/>
      <c r="K26" s="170"/>
      <c r="L26" s="170"/>
      <c r="M26" s="174" t="str">
        <f>IF(ISERROR(AVERAGE(Calculations!O27:X27)),"",AVERAGE(Calculations!O27:X27))</f>
        <v/>
      </c>
      <c r="N26" s="175" t="str">
        <f>IF(ISERROR(STDEV(Calculations!O27:X27)),"",IF(COUNT(Calculations!O27:X27)&lt;3,"N/A",STDEV(Calculations!O27:X27)))</f>
        <v/>
      </c>
    </row>
    <row r="27" spans="1:14" ht="12.75">
      <c r="A27" s="2" t="str">
        <f>'Gene Table'!C27</f>
        <v>NM_005420</v>
      </c>
      <c r="B27" s="169" t="s">
        <v>103</v>
      </c>
      <c r="C27" s="167"/>
      <c r="D27" s="167"/>
      <c r="E27" s="167"/>
      <c r="F27" s="170"/>
      <c r="G27" s="170"/>
      <c r="H27" s="170"/>
      <c r="I27" s="170"/>
      <c r="J27" s="170"/>
      <c r="K27" s="170"/>
      <c r="L27" s="170"/>
      <c r="M27" s="174" t="str">
        <f>IF(ISERROR(AVERAGE(Calculations!O28:X28)),"",AVERAGE(Calculations!O28:X28))</f>
        <v/>
      </c>
      <c r="N27" s="175" t="str">
        <f>IF(ISERROR(STDEV(Calculations!O28:X28)),"",IF(COUNT(Calculations!O28:X28)&lt;3,"N/A",STDEV(Calculations!O28:X28)))</f>
        <v/>
      </c>
    </row>
    <row r="28" spans="1:14" ht="12.75">
      <c r="A28" s="2" t="str">
        <f>'Gene Table'!C28</f>
        <v>NM_000386</v>
      </c>
      <c r="B28" s="171" t="s">
        <v>107</v>
      </c>
      <c r="C28" s="167"/>
      <c r="D28" s="167"/>
      <c r="E28" s="167"/>
      <c r="F28" s="170"/>
      <c r="G28" s="170"/>
      <c r="H28" s="170"/>
      <c r="I28" s="170"/>
      <c r="J28" s="170"/>
      <c r="K28" s="170"/>
      <c r="L28" s="170"/>
      <c r="M28" s="174" t="str">
        <f>IF(ISERROR(AVERAGE(Calculations!O29:X29)),"",AVERAGE(Calculations!O29:X29))</f>
        <v/>
      </c>
      <c r="N28" s="175" t="str">
        <f>IF(ISERROR(STDEV(Calculations!O29:X29)),"",IF(COUNT(Calculations!O29:X29)&lt;3,"N/A",STDEV(Calculations!O29:X29)))</f>
        <v/>
      </c>
    </row>
    <row r="29" spans="1:14" ht="12.75">
      <c r="A29" s="2" t="str">
        <f>'Gene Table'!C29</f>
        <v>NM_021975</v>
      </c>
      <c r="B29" s="169" t="s">
        <v>111</v>
      </c>
      <c r="C29" s="167"/>
      <c r="D29" s="167"/>
      <c r="E29" s="167"/>
      <c r="F29" s="170"/>
      <c r="G29" s="170"/>
      <c r="H29" s="170"/>
      <c r="I29" s="170"/>
      <c r="J29" s="170"/>
      <c r="K29" s="170"/>
      <c r="L29" s="170"/>
      <c r="M29" s="174" t="str">
        <f>IF(ISERROR(AVERAGE(Calculations!O30:X30)),"",AVERAGE(Calculations!O30:X30))</f>
        <v/>
      </c>
      <c r="N29" s="175" t="str">
        <f>IF(ISERROR(STDEV(Calculations!O30:X30)),"",IF(COUNT(Calculations!O30:X30)&lt;3,"N/A",STDEV(Calculations!O30:X30)))</f>
        <v/>
      </c>
    </row>
    <row r="30" spans="1:14" ht="13.5">
      <c r="A30" s="2" t="str">
        <f>'Gene Table'!C30</f>
        <v>NM_001188</v>
      </c>
      <c r="B30" s="171" t="s">
        <v>115</v>
      </c>
      <c r="C30" s="167"/>
      <c r="D30" s="167"/>
      <c r="E30" s="167"/>
      <c r="F30" s="170"/>
      <c r="G30" s="170"/>
      <c r="H30" s="170"/>
      <c r="I30" s="170"/>
      <c r="J30" s="170"/>
      <c r="K30" s="170"/>
      <c r="L30" s="170"/>
      <c r="M30" s="174" t="str">
        <f>IF(ISERROR(AVERAGE(Calculations!O31:X31)),"",AVERAGE(Calculations!O31:X31))</f>
        <v/>
      </c>
      <c r="N30" s="175" t="str">
        <f>IF(ISERROR(STDEV(Calculations!O31:X31)),"",IF(COUNT(Calculations!O31:X31)&lt;3,"N/A",STDEV(Calculations!O31:X31)))</f>
        <v/>
      </c>
    </row>
    <row r="31" spans="1:14" ht="13.5">
      <c r="A31" s="2" t="str">
        <f>'Gene Table'!C31</f>
        <v>NM_018179</v>
      </c>
      <c r="B31" s="169" t="s">
        <v>119</v>
      </c>
      <c r="C31" s="167"/>
      <c r="D31" s="167"/>
      <c r="E31" s="167"/>
      <c r="F31" s="170"/>
      <c r="G31" s="170"/>
      <c r="H31" s="170"/>
      <c r="I31" s="170"/>
      <c r="J31" s="170"/>
      <c r="K31" s="170"/>
      <c r="L31" s="170"/>
      <c r="M31" s="174" t="str">
        <f>IF(ISERROR(AVERAGE(Calculations!O32:X32)),"",AVERAGE(Calculations!O32:X32))</f>
        <v/>
      </c>
      <c r="N31" s="175" t="str">
        <f>IF(ISERROR(STDEV(Calculations!O32:X32)),"",IF(COUNT(Calculations!O32:X32)&lt;3,"N/A",STDEV(Calculations!O32:X32)))</f>
        <v/>
      </c>
    </row>
    <row r="32" spans="1:14" ht="13.5">
      <c r="A32" s="2" t="str">
        <f>'Gene Table'!C32</f>
        <v>NM_000602</v>
      </c>
      <c r="B32" s="171" t="s">
        <v>123</v>
      </c>
      <c r="C32" s="167"/>
      <c r="D32" s="167"/>
      <c r="E32" s="167"/>
      <c r="F32" s="170"/>
      <c r="G32" s="170"/>
      <c r="H32" s="170"/>
      <c r="I32" s="170"/>
      <c r="J32" s="170"/>
      <c r="K32" s="170"/>
      <c r="L32" s="170"/>
      <c r="M32" s="174" t="str">
        <f>IF(ISERROR(AVERAGE(Calculations!O33:X33)),"",AVERAGE(Calculations!O33:X33))</f>
        <v/>
      </c>
      <c r="N32" s="175" t="str">
        <f>IF(ISERROR(STDEV(Calculations!O33:X33)),"",IF(COUNT(Calculations!O33:X33)&lt;3,"N/A",STDEV(Calculations!O33:X33)))</f>
        <v/>
      </c>
    </row>
    <row r="33" spans="1:14" ht="13.5">
      <c r="A33" s="2" t="str">
        <f>'Gene Table'!C33</f>
        <v>NM_004994</v>
      </c>
      <c r="B33" s="169" t="s">
        <v>127</v>
      </c>
      <c r="C33" s="167"/>
      <c r="D33" s="167"/>
      <c r="E33" s="167"/>
      <c r="F33" s="170"/>
      <c r="G33" s="170"/>
      <c r="H33" s="170"/>
      <c r="I33" s="170"/>
      <c r="J33" s="170"/>
      <c r="K33" s="170"/>
      <c r="L33" s="170"/>
      <c r="M33" s="174" t="str">
        <f>IF(ISERROR(AVERAGE(Calculations!O34:X34)),"",AVERAGE(Calculations!O34:X34))</f>
        <v/>
      </c>
      <c r="N33" s="175" t="str">
        <f>IF(ISERROR(STDEV(Calculations!O34:X34)),"",IF(COUNT(Calculations!O34:X34)&lt;3,"N/A",STDEV(Calculations!O34:X34)))</f>
        <v/>
      </c>
    </row>
    <row r="34" spans="1:14" ht="13.5">
      <c r="A34" s="2" t="str">
        <f>'Gene Table'!C34</f>
        <v>NM_002422</v>
      </c>
      <c r="B34" s="171" t="s">
        <v>131</v>
      </c>
      <c r="C34" s="167"/>
      <c r="D34" s="167"/>
      <c r="E34" s="167"/>
      <c r="F34" s="170"/>
      <c r="G34" s="170"/>
      <c r="H34" s="170"/>
      <c r="I34" s="170"/>
      <c r="J34" s="170"/>
      <c r="K34" s="170"/>
      <c r="L34" s="170"/>
      <c r="M34" s="174" t="str">
        <f>IF(ISERROR(AVERAGE(Calculations!O35:X35)),"",AVERAGE(Calculations!O35:X35))</f>
        <v/>
      </c>
      <c r="N34" s="175" t="str">
        <f>IF(ISERROR(STDEV(Calculations!O35:X35)),"",IF(COUNT(Calculations!O35:X35)&lt;3,"N/A",STDEV(Calculations!O35:X35)))</f>
        <v/>
      </c>
    </row>
    <row r="35" spans="1:14" ht="13.5">
      <c r="A35" s="2" t="str">
        <f>'Gene Table'!C35</f>
        <v>NM_002421</v>
      </c>
      <c r="B35" s="169" t="s">
        <v>135</v>
      </c>
      <c r="C35" s="167"/>
      <c r="D35" s="167"/>
      <c r="E35" s="167"/>
      <c r="F35" s="170"/>
      <c r="G35" s="170"/>
      <c r="H35" s="170"/>
      <c r="I35" s="170"/>
      <c r="J35" s="170"/>
      <c r="K35" s="170"/>
      <c r="L35" s="170"/>
      <c r="M35" s="174" t="str">
        <f>IF(ISERROR(AVERAGE(Calculations!O36:X36)),"",AVERAGE(Calculations!O36:X36))</f>
        <v/>
      </c>
      <c r="N35" s="175" t="str">
        <f>IF(ISERROR(STDEV(Calculations!O36:X36)),"",IF(COUNT(Calculations!O36:X36)&lt;3,"N/A",STDEV(Calculations!O36:X36)))</f>
        <v/>
      </c>
    </row>
    <row r="36" spans="1:14" ht="13.5">
      <c r="A36" s="2" t="str">
        <f>'Gene Table'!C36</f>
        <v>NM_005359</v>
      </c>
      <c r="B36" s="171" t="s">
        <v>139</v>
      </c>
      <c r="C36" s="167"/>
      <c r="D36" s="167"/>
      <c r="E36" s="167"/>
      <c r="F36" s="170"/>
      <c r="G36" s="170"/>
      <c r="H36" s="170"/>
      <c r="I36" s="170"/>
      <c r="J36" s="170"/>
      <c r="K36" s="170"/>
      <c r="L36" s="170"/>
      <c r="M36" s="174" t="str">
        <f>IF(ISERROR(AVERAGE(Calculations!O37:X37)),"",AVERAGE(Calculations!O37:X37))</f>
        <v/>
      </c>
      <c r="N36" s="175" t="str">
        <f>IF(ISERROR(STDEV(Calculations!O37:X37)),"",IF(COUNT(Calculations!O37:X37)&lt;3,"N/A",STDEV(Calculations!O37:X37)))</f>
        <v/>
      </c>
    </row>
    <row r="37" spans="1:14" ht="13.5">
      <c r="A37" s="2" t="str">
        <f>'Gene Table'!C37</f>
        <v>NM_004985</v>
      </c>
      <c r="B37" s="169" t="s">
        <v>143</v>
      </c>
      <c r="C37" s="167"/>
      <c r="D37" s="167"/>
      <c r="E37" s="167"/>
      <c r="F37" s="170"/>
      <c r="G37" s="170"/>
      <c r="H37" s="170"/>
      <c r="I37" s="170"/>
      <c r="J37" s="170"/>
      <c r="K37" s="170"/>
      <c r="L37" s="170"/>
      <c r="M37" s="174" t="str">
        <f>IF(ISERROR(AVERAGE(Calculations!O38:X38)),"",AVERAGE(Calculations!O38:X38))</f>
        <v/>
      </c>
      <c r="N37" s="175" t="str">
        <f>IF(ISERROR(STDEV(Calculations!O38:X38)),"",IF(COUNT(Calculations!O38:X38)&lt;3,"N/A",STDEV(Calculations!O38:X38)))</f>
        <v/>
      </c>
    </row>
    <row r="38" spans="1:14" ht="13.5">
      <c r="A38" s="2" t="str">
        <f>'Gene Table'!C38</f>
        <v>NM_000212</v>
      </c>
      <c r="B38" s="171" t="s">
        <v>147</v>
      </c>
      <c r="C38" s="167"/>
      <c r="D38" s="167"/>
      <c r="E38" s="167"/>
      <c r="F38" s="170"/>
      <c r="G38" s="170"/>
      <c r="H38" s="170"/>
      <c r="I38" s="170"/>
      <c r="J38" s="170"/>
      <c r="K38" s="170"/>
      <c r="L38" s="170"/>
      <c r="M38" s="174" t="str">
        <f>IF(ISERROR(AVERAGE(Calculations!O39:X39)),"",AVERAGE(Calculations!O39:X39))</f>
        <v/>
      </c>
      <c r="N38" s="175" t="str">
        <f>IF(ISERROR(STDEV(Calculations!O39:X39)),"",IF(COUNT(Calculations!O39:X39)&lt;3,"N/A",STDEV(Calculations!O39:X39)))</f>
        <v/>
      </c>
    </row>
    <row r="39" spans="1:14" ht="13.5">
      <c r="A39" s="2" t="str">
        <f>'Gene Table'!C39</f>
        <v>NM_005538</v>
      </c>
      <c r="B39" s="169" t="s">
        <v>151</v>
      </c>
      <c r="C39" s="167"/>
      <c r="D39" s="167"/>
      <c r="E39" s="167"/>
      <c r="F39" s="170"/>
      <c r="G39" s="170"/>
      <c r="H39" s="170"/>
      <c r="I39" s="170"/>
      <c r="J39" s="170"/>
      <c r="K39" s="170"/>
      <c r="L39" s="170"/>
      <c r="M39" s="174" t="str">
        <f>IF(ISERROR(AVERAGE(Calculations!O40:X40)),"",AVERAGE(Calculations!O40:X40))</f>
        <v/>
      </c>
      <c r="N39" s="175" t="str">
        <f>IF(ISERROR(STDEV(Calculations!O40:X40)),"",IF(COUNT(Calculations!O40:X40)&lt;3,"N/A",STDEV(Calculations!O40:X40)))</f>
        <v/>
      </c>
    </row>
    <row r="40" spans="1:14" ht="13.5">
      <c r="A40" s="2" t="str">
        <f>'Gene Table'!C40</f>
        <v>NM_002193</v>
      </c>
      <c r="B40" s="171" t="s">
        <v>155</v>
      </c>
      <c r="C40" s="167"/>
      <c r="D40" s="167"/>
      <c r="E40" s="167"/>
      <c r="F40" s="170"/>
      <c r="G40" s="170"/>
      <c r="H40" s="170"/>
      <c r="I40" s="170"/>
      <c r="J40" s="170"/>
      <c r="K40" s="170"/>
      <c r="L40" s="170"/>
      <c r="M40" s="174" t="str">
        <f>IF(ISERROR(AVERAGE(Calculations!O41:X41)),"",AVERAGE(Calculations!O41:X41))</f>
        <v/>
      </c>
      <c r="N40" s="175" t="str">
        <f>IF(ISERROR(STDEV(Calculations!O41:X41)),"",IF(COUNT(Calculations!O41:X41)&lt;3,"N/A",STDEV(Calculations!O41:X41)))</f>
        <v/>
      </c>
    </row>
    <row r="41" spans="1:14" ht="13.5">
      <c r="A41" s="2" t="str">
        <f>'Gene Table'!C41</f>
        <v>NM_002187</v>
      </c>
      <c r="B41" s="169" t="s">
        <v>159</v>
      </c>
      <c r="C41" s="167"/>
      <c r="D41" s="167"/>
      <c r="E41" s="167"/>
      <c r="F41" s="170"/>
      <c r="G41" s="170"/>
      <c r="H41" s="170"/>
      <c r="I41" s="170"/>
      <c r="J41" s="170"/>
      <c r="K41" s="170"/>
      <c r="L41" s="170"/>
      <c r="M41" s="174" t="str">
        <f>IF(ISERROR(AVERAGE(Calculations!O42:X42)),"",AVERAGE(Calculations!O42:X42))</f>
        <v/>
      </c>
      <c r="N41" s="175" t="str">
        <f>IF(ISERROR(STDEV(Calculations!O42:X42)),"",IF(COUNT(Calculations!O42:X42)&lt;3,"N/A",STDEV(Calculations!O42:X42)))</f>
        <v/>
      </c>
    </row>
    <row r="42" spans="1:14" ht="13.5">
      <c r="A42" s="2" t="str">
        <f>'Gene Table'!C42</f>
        <v>NM_000565</v>
      </c>
      <c r="B42" s="171" t="s">
        <v>163</v>
      </c>
      <c r="C42" s="167"/>
      <c r="D42" s="167"/>
      <c r="E42" s="167"/>
      <c r="F42" s="170"/>
      <c r="G42" s="170"/>
      <c r="H42" s="170"/>
      <c r="I42" s="170"/>
      <c r="J42" s="170"/>
      <c r="K42" s="170"/>
      <c r="L42" s="170"/>
      <c r="M42" s="174" t="str">
        <f>IF(ISERROR(AVERAGE(Calculations!O43:X43)),"",AVERAGE(Calculations!O43:X43))</f>
        <v/>
      </c>
      <c r="N42" s="175" t="str">
        <f>IF(ISERROR(STDEV(Calculations!O43:X43)),"",IF(COUNT(Calculations!O43:X43)&lt;3,"N/A",STDEV(Calculations!O43:X43)))</f>
        <v/>
      </c>
    </row>
    <row r="43" spans="1:14" ht="13.5">
      <c r="A43" s="2" t="str">
        <f>'Gene Table'!C43</f>
        <v>NM_000600</v>
      </c>
      <c r="B43" s="169" t="s">
        <v>167</v>
      </c>
      <c r="C43" s="167"/>
      <c r="D43" s="167"/>
      <c r="E43" s="167"/>
      <c r="F43" s="170"/>
      <c r="G43" s="170"/>
      <c r="H43" s="170"/>
      <c r="I43" s="170"/>
      <c r="J43" s="170"/>
      <c r="K43" s="170"/>
      <c r="L43" s="170"/>
      <c r="M43" s="174" t="str">
        <f>IF(ISERROR(AVERAGE(Calculations!O44:X44)),"",AVERAGE(Calculations!O44:X44))</f>
        <v/>
      </c>
      <c r="N43" s="175" t="str">
        <f>IF(ISERROR(STDEV(Calculations!O44:X44)),"",IF(COUNT(Calculations!O44:X44)&lt;3,"N/A",STDEV(Calculations!O44:X44)))</f>
        <v/>
      </c>
    </row>
    <row r="44" spans="1:14" ht="13.5">
      <c r="A44" s="2" t="str">
        <f>'Gene Table'!C44</f>
        <v>NM_000589</v>
      </c>
      <c r="B44" s="171" t="s">
        <v>171</v>
      </c>
      <c r="C44" s="167"/>
      <c r="D44" s="167"/>
      <c r="E44" s="167"/>
      <c r="F44" s="170"/>
      <c r="G44" s="170"/>
      <c r="H44" s="170"/>
      <c r="I44" s="170"/>
      <c r="J44" s="170"/>
      <c r="K44" s="170"/>
      <c r="L44" s="170"/>
      <c r="M44" s="174" t="str">
        <f>IF(ISERROR(AVERAGE(Calculations!O45:X45)),"",AVERAGE(Calculations!O45:X45))</f>
        <v/>
      </c>
      <c r="N44" s="175" t="str">
        <f>IF(ISERROR(STDEV(Calculations!O45:X45)),"",IF(COUNT(Calculations!O45:X45)&lt;3,"N/A",STDEV(Calculations!O45:X45)))</f>
        <v/>
      </c>
    </row>
    <row r="45" spans="1:14" ht="13.5">
      <c r="A45" s="2" t="str">
        <f>'Gene Table'!C45</f>
        <v>NM_000586</v>
      </c>
      <c r="B45" s="169" t="s">
        <v>175</v>
      </c>
      <c r="C45" s="167"/>
      <c r="D45" s="167"/>
      <c r="E45" s="167"/>
      <c r="F45" s="170"/>
      <c r="G45" s="170"/>
      <c r="H45" s="170"/>
      <c r="I45" s="170"/>
      <c r="J45" s="170"/>
      <c r="K45" s="170"/>
      <c r="L45" s="170"/>
      <c r="M45" s="174" t="str">
        <f>IF(ISERROR(AVERAGE(Calculations!O46:X46)),"",AVERAGE(Calculations!O46:X46))</f>
        <v/>
      </c>
      <c r="N45" s="175" t="str">
        <f>IF(ISERROR(STDEV(Calculations!O46:X46)),"",IF(COUNT(Calculations!O46:X46)&lt;3,"N/A",STDEV(Calculations!O46:X46)))</f>
        <v/>
      </c>
    </row>
    <row r="46" spans="1:14" ht="13.5">
      <c r="A46" s="2" t="str">
        <f>'Gene Table'!C46</f>
        <v>NM_000577</v>
      </c>
      <c r="B46" s="171" t="s">
        <v>179</v>
      </c>
      <c r="C46" s="167"/>
      <c r="D46" s="167"/>
      <c r="E46" s="167"/>
      <c r="F46" s="170"/>
      <c r="G46" s="170"/>
      <c r="H46" s="170"/>
      <c r="I46" s="170"/>
      <c r="J46" s="170"/>
      <c r="K46" s="170"/>
      <c r="L46" s="170"/>
      <c r="M46" s="174" t="str">
        <f>IF(ISERROR(AVERAGE(Calculations!O47:X47)),"",AVERAGE(Calculations!O47:X47))</f>
        <v/>
      </c>
      <c r="N46" s="175" t="str">
        <f>IF(ISERROR(STDEV(Calculations!O47:X47)),"",IF(COUNT(Calculations!O47:X47)&lt;3,"N/A",STDEV(Calculations!O47:X47)))</f>
        <v/>
      </c>
    </row>
    <row r="47" spans="1:14" ht="13.5">
      <c r="A47" s="2" t="str">
        <f>'Gene Table'!C47</f>
        <v>NM_000576</v>
      </c>
      <c r="B47" s="169" t="s">
        <v>183</v>
      </c>
      <c r="C47" s="167"/>
      <c r="D47" s="167"/>
      <c r="E47" s="167"/>
      <c r="F47" s="170"/>
      <c r="G47" s="170"/>
      <c r="H47" s="170"/>
      <c r="I47" s="170"/>
      <c r="J47" s="170"/>
      <c r="K47" s="170"/>
      <c r="L47" s="170"/>
      <c r="M47" s="174" t="str">
        <f>IF(ISERROR(AVERAGE(Calculations!O48:X48)),"",AVERAGE(Calculations!O48:X48))</f>
        <v/>
      </c>
      <c r="N47" s="175" t="str">
        <f>IF(ISERROR(STDEV(Calculations!O48:X48)),"",IF(COUNT(Calculations!O48:X48)&lt;3,"N/A",STDEV(Calculations!O48:X48)))</f>
        <v/>
      </c>
    </row>
    <row r="48" spans="1:14" ht="13.5">
      <c r="A48" s="2" t="str">
        <f>'Gene Table'!C48</f>
        <v>NM_000598</v>
      </c>
      <c r="B48" s="171" t="s">
        <v>187</v>
      </c>
      <c r="C48" s="167"/>
      <c r="D48" s="167"/>
      <c r="E48" s="167"/>
      <c r="F48" s="170"/>
      <c r="G48" s="170"/>
      <c r="H48" s="170"/>
      <c r="I48" s="170"/>
      <c r="J48" s="170"/>
      <c r="K48" s="170"/>
      <c r="L48" s="170"/>
      <c r="M48" s="174" t="str">
        <f>IF(ISERROR(AVERAGE(Calculations!O49:X49)),"",AVERAGE(Calculations!O49:X49))</f>
        <v/>
      </c>
      <c r="N48" s="175" t="str">
        <f>IF(ISERROR(STDEV(Calculations!O49:X49)),"",IF(COUNT(Calculations!O49:X49)&lt;3,"N/A",STDEV(Calculations!O49:X49)))</f>
        <v/>
      </c>
    </row>
    <row r="49" spans="1:14" ht="13.5">
      <c r="A49" s="2" t="str">
        <f>'Gene Table'!C49</f>
        <v>NM_000612</v>
      </c>
      <c r="B49" s="169" t="s">
        <v>191</v>
      </c>
      <c r="C49" s="167"/>
      <c r="D49" s="167"/>
      <c r="E49" s="167"/>
      <c r="F49" s="170"/>
      <c r="G49" s="170"/>
      <c r="H49" s="170"/>
      <c r="I49" s="170"/>
      <c r="J49" s="170"/>
      <c r="K49" s="170"/>
      <c r="L49" s="170"/>
      <c r="M49" s="174" t="str">
        <f>IF(ISERROR(AVERAGE(Calculations!O50:X50)),"",AVERAGE(Calculations!O50:X50))</f>
        <v/>
      </c>
      <c r="N49" s="175" t="str">
        <f>IF(ISERROR(STDEV(Calculations!O50:X50)),"",IF(COUNT(Calculations!O50:X50)&lt;3,"N/A",STDEV(Calculations!O50:X50)))</f>
        <v/>
      </c>
    </row>
    <row r="50" spans="1:14" ht="13.5">
      <c r="A50" s="2" t="str">
        <f>'Gene Table'!C50</f>
        <v>NM_000875</v>
      </c>
      <c r="B50" s="171" t="s">
        <v>195</v>
      </c>
      <c r="C50" s="167"/>
      <c r="D50" s="167"/>
      <c r="E50" s="167"/>
      <c r="F50" s="170"/>
      <c r="G50" s="170"/>
      <c r="H50" s="170"/>
      <c r="I50" s="170"/>
      <c r="J50" s="170"/>
      <c r="K50" s="170"/>
      <c r="L50" s="170"/>
      <c r="M50" s="174" t="str">
        <f>IF(ISERROR(AVERAGE(Calculations!O51:X51)),"",AVERAGE(Calculations!O51:X51))</f>
        <v/>
      </c>
      <c r="N50" s="175" t="str">
        <f>IF(ISERROR(STDEV(Calculations!O51:X51)),"",IF(COUNT(Calculations!O51:X51)&lt;3,"N/A",STDEV(Calculations!O51:X51)))</f>
        <v/>
      </c>
    </row>
    <row r="51" spans="1:14" ht="13.5">
      <c r="A51" s="2" t="str">
        <f>'Gene Table'!C51</f>
        <v>NM_005534</v>
      </c>
      <c r="B51" s="169" t="s">
        <v>199</v>
      </c>
      <c r="C51" s="167"/>
      <c r="D51" s="167"/>
      <c r="E51" s="167"/>
      <c r="F51" s="170"/>
      <c r="G51" s="170"/>
      <c r="H51" s="170"/>
      <c r="I51" s="170"/>
      <c r="J51" s="170"/>
      <c r="K51" s="170"/>
      <c r="L51" s="170"/>
      <c r="M51" s="174" t="str">
        <f>IF(ISERROR(AVERAGE(Calculations!O52:X52)),"",AVERAGE(Calculations!O52:X52))</f>
        <v/>
      </c>
      <c r="N51" s="175" t="str">
        <f>IF(ISERROR(STDEV(Calculations!O52:X52)),"",IF(COUNT(Calculations!O52:X52)&lt;3,"N/A",STDEV(Calculations!O52:X52)))</f>
        <v/>
      </c>
    </row>
    <row r="52" spans="1:14" ht="13.5">
      <c r="A52" s="2" t="str">
        <f>'Gene Table'!C52</f>
        <v>NM_000410</v>
      </c>
      <c r="B52" s="171" t="s">
        <v>203</v>
      </c>
      <c r="C52" s="167"/>
      <c r="D52" s="167"/>
      <c r="E52" s="167"/>
      <c r="F52" s="170"/>
      <c r="G52" s="170"/>
      <c r="H52" s="170"/>
      <c r="I52" s="170"/>
      <c r="J52" s="170"/>
      <c r="K52" s="170"/>
      <c r="L52" s="170"/>
      <c r="M52" s="174" t="str">
        <f>IF(ISERROR(AVERAGE(Calculations!O53:X53)),"",AVERAGE(Calculations!O53:X53))</f>
        <v/>
      </c>
      <c r="N52" s="175" t="str">
        <f>IF(ISERROR(STDEV(Calculations!O53:X53)),"",IF(COUNT(Calculations!O53:X53)&lt;3,"N/A",STDEV(Calculations!O53:X53)))</f>
        <v/>
      </c>
    </row>
    <row r="53" spans="1:14" ht="13.5">
      <c r="A53" s="2" t="str">
        <f>'Gene Table'!C53</f>
        <v>NM_000515</v>
      </c>
      <c r="B53" s="169" t="s">
        <v>207</v>
      </c>
      <c r="C53" s="167"/>
      <c r="D53" s="167"/>
      <c r="E53" s="167"/>
      <c r="F53" s="170"/>
      <c r="G53" s="170"/>
      <c r="H53" s="170"/>
      <c r="I53" s="170"/>
      <c r="J53" s="170"/>
      <c r="K53" s="170"/>
      <c r="L53" s="170"/>
      <c r="M53" s="174" t="str">
        <f>IF(ISERROR(AVERAGE(Calculations!O54:X54)),"",AVERAGE(Calculations!O54:X54))</f>
        <v/>
      </c>
      <c r="N53" s="175" t="str">
        <f>IF(ISERROR(STDEV(Calculations!O54:X54)),"",IF(COUNT(Calculations!O54:X54)&lt;3,"N/A",STDEV(Calculations!O54:X54)))</f>
        <v/>
      </c>
    </row>
    <row r="54" spans="1:14" ht="13.5">
      <c r="A54" s="2" t="str">
        <f>'Gene Table'!C54</f>
        <v>NM_012411</v>
      </c>
      <c r="B54" s="171" t="s">
        <v>211</v>
      </c>
      <c r="C54" s="167"/>
      <c r="D54" s="167"/>
      <c r="E54" s="167"/>
      <c r="F54" s="170"/>
      <c r="G54" s="170"/>
      <c r="H54" s="170"/>
      <c r="I54" s="170"/>
      <c r="J54" s="170"/>
      <c r="K54" s="170"/>
      <c r="L54" s="170"/>
      <c r="M54" s="174" t="str">
        <f>IF(ISERROR(AVERAGE(Calculations!O55:X55)),"",AVERAGE(Calculations!O55:X55))</f>
        <v/>
      </c>
      <c r="N54" s="175" t="str">
        <f>IF(ISERROR(STDEV(Calculations!O55:X55)),"",IF(COUNT(Calculations!O55:X55)&lt;3,"N/A",STDEV(Calculations!O55:X55)))</f>
        <v/>
      </c>
    </row>
    <row r="55" spans="1:14" ht="13.5">
      <c r="A55" s="2" t="str">
        <f>'Gene Table'!C55</f>
        <v>NM_000145</v>
      </c>
      <c r="B55" s="169" t="s">
        <v>215</v>
      </c>
      <c r="C55" s="167"/>
      <c r="D55" s="167"/>
      <c r="E55" s="167"/>
      <c r="F55" s="170"/>
      <c r="G55" s="170"/>
      <c r="H55" s="170"/>
      <c r="I55" s="170"/>
      <c r="J55" s="170"/>
      <c r="K55" s="170"/>
      <c r="L55" s="170"/>
      <c r="M55" s="174" t="str">
        <f>IF(ISERROR(AVERAGE(Calculations!O56:X56)),"",AVERAGE(Calculations!O56:X56))</f>
        <v/>
      </c>
      <c r="N55" s="175" t="str">
        <f>IF(ISERROR(STDEV(Calculations!O56:X56)),"",IF(COUNT(Calculations!O56:X56)&lt;3,"N/A",STDEV(Calculations!O56:X56)))</f>
        <v/>
      </c>
    </row>
    <row r="56" spans="1:14" ht="13.5">
      <c r="A56" s="2" t="str">
        <f>'Gene Table'!C56</f>
        <v>NM_005250</v>
      </c>
      <c r="B56" s="171" t="s">
        <v>219</v>
      </c>
      <c r="C56" s="167"/>
      <c r="D56" s="167"/>
      <c r="E56" s="167"/>
      <c r="F56" s="170"/>
      <c r="G56" s="170"/>
      <c r="H56" s="170"/>
      <c r="I56" s="170"/>
      <c r="J56" s="170"/>
      <c r="K56" s="170"/>
      <c r="L56" s="170"/>
      <c r="M56" s="174" t="str">
        <f>IF(ISERROR(AVERAGE(Calculations!O57:X57)),"",AVERAGE(Calculations!O57:X57))</f>
        <v/>
      </c>
      <c r="N56" s="175" t="str">
        <f>IF(ISERROR(STDEV(Calculations!O57:X57)),"",IF(COUNT(Calculations!O57:X57)&lt;3,"N/A",STDEV(Calculations!O57:X57)))</f>
        <v/>
      </c>
    </row>
    <row r="57" spans="1:14" ht="13.5">
      <c r="A57" s="2" t="str">
        <f>'Gene Table'!C57</f>
        <v>NM_021642</v>
      </c>
      <c r="B57" s="169" t="s">
        <v>223</v>
      </c>
      <c r="C57" s="167"/>
      <c r="D57" s="167"/>
      <c r="E57" s="167"/>
      <c r="F57" s="170"/>
      <c r="G57" s="170"/>
      <c r="H57" s="170"/>
      <c r="I57" s="170"/>
      <c r="J57" s="170"/>
      <c r="K57" s="170"/>
      <c r="L57" s="170"/>
      <c r="M57" s="174" t="str">
        <f>IF(ISERROR(AVERAGE(Calculations!O58:X58)),"",AVERAGE(Calculations!O58:X58))</f>
        <v/>
      </c>
      <c r="N57" s="175" t="str">
        <f>IF(ISERROR(STDEV(Calculations!O58:X58)),"",IF(COUNT(Calculations!O58:X58)&lt;3,"N/A",STDEV(Calculations!O58:X58)))</f>
        <v/>
      </c>
    </row>
    <row r="58" spans="1:14" ht="13.5">
      <c r="A58" s="2" t="str">
        <f>'Gene Table'!C58</f>
        <v>NM_001437</v>
      </c>
      <c r="B58" s="171" t="s">
        <v>227</v>
      </c>
      <c r="C58" s="167"/>
      <c r="D58" s="167"/>
      <c r="E58" s="167"/>
      <c r="F58" s="170"/>
      <c r="G58" s="170"/>
      <c r="H58" s="170"/>
      <c r="I58" s="170"/>
      <c r="J58" s="170"/>
      <c r="K58" s="170"/>
      <c r="L58" s="170"/>
      <c r="M58" s="174" t="str">
        <f>IF(ISERROR(AVERAGE(Calculations!O59:X59)),"",AVERAGE(Calculations!O59:X59))</f>
        <v/>
      </c>
      <c r="N58" s="175" t="str">
        <f>IF(ISERROR(STDEV(Calculations!O59:X59)),"",IF(COUNT(Calculations!O59:X59)&lt;3,"N/A",STDEV(Calculations!O59:X59)))</f>
        <v/>
      </c>
    </row>
    <row r="59" spans="1:14" ht="13.5">
      <c r="A59" s="2" t="str">
        <f>'Gene Table'!C59</f>
        <v>NM_000125</v>
      </c>
      <c r="B59" s="169" t="s">
        <v>231</v>
      </c>
      <c r="C59" s="167"/>
      <c r="D59" s="167"/>
      <c r="E59" s="167"/>
      <c r="F59" s="170"/>
      <c r="G59" s="170"/>
      <c r="H59" s="170"/>
      <c r="I59" s="170"/>
      <c r="J59" s="170"/>
      <c r="K59" s="170"/>
      <c r="L59" s="170"/>
      <c r="M59" s="174" t="str">
        <f>IF(ISERROR(AVERAGE(Calculations!O60:X60)),"",AVERAGE(Calculations!O60:X60))</f>
        <v/>
      </c>
      <c r="N59" s="175" t="str">
        <f>IF(ISERROR(STDEV(Calculations!O60:X60)),"",IF(COUNT(Calculations!O60:X60)&lt;3,"N/A",STDEV(Calculations!O60:X60)))</f>
        <v/>
      </c>
    </row>
    <row r="60" spans="1:14" ht="13.5">
      <c r="A60" s="2" t="str">
        <f>'Gene Table'!C60</f>
        <v>NM_000400</v>
      </c>
      <c r="B60" s="171" t="s">
        <v>235</v>
      </c>
      <c r="C60" s="167"/>
      <c r="D60" s="167"/>
      <c r="E60" s="167"/>
      <c r="F60" s="170"/>
      <c r="G60" s="170"/>
      <c r="H60" s="170"/>
      <c r="I60" s="170"/>
      <c r="J60" s="170"/>
      <c r="K60" s="170"/>
      <c r="L60" s="170"/>
      <c r="M60" s="174" t="str">
        <f>IF(ISERROR(AVERAGE(Calculations!O61:X61)),"",AVERAGE(Calculations!O61:X61))</f>
        <v/>
      </c>
      <c r="N60" s="175" t="str">
        <f>IF(ISERROR(STDEV(Calculations!O61:X61)),"",IF(COUNT(Calculations!O61:X61)&lt;3,"N/A",STDEV(Calculations!O61:X61)))</f>
        <v/>
      </c>
    </row>
    <row r="61" spans="1:14" ht="13.5">
      <c r="A61" s="2" t="str">
        <f>'Gene Table'!C61</f>
        <v>NM_202001</v>
      </c>
      <c r="B61" s="169" t="s">
        <v>239</v>
      </c>
      <c r="C61" s="167"/>
      <c r="D61" s="167"/>
      <c r="E61" s="167"/>
      <c r="F61" s="170"/>
      <c r="G61" s="170"/>
      <c r="H61" s="170"/>
      <c r="I61" s="170"/>
      <c r="J61" s="170"/>
      <c r="K61" s="170"/>
      <c r="L61" s="170"/>
      <c r="M61" s="174" t="str">
        <f>IF(ISERROR(AVERAGE(Calculations!O62:X62)),"",AVERAGE(Calculations!O62:X62))</f>
        <v/>
      </c>
      <c r="N61" s="175" t="str">
        <f>IF(ISERROR(STDEV(Calculations!O62:X62)),"",IF(COUNT(Calculations!O62:X62)&lt;3,"N/A",STDEV(Calculations!O62:X62)))</f>
        <v/>
      </c>
    </row>
    <row r="62" spans="1:14" ht="13.5">
      <c r="A62" s="2" t="str">
        <f>'Gene Table'!C62</f>
        <v>NM_021951</v>
      </c>
      <c r="B62" s="171" t="s">
        <v>243</v>
      </c>
      <c r="C62" s="167"/>
      <c r="D62" s="167"/>
      <c r="E62" s="167"/>
      <c r="F62" s="170"/>
      <c r="G62" s="170"/>
      <c r="H62" s="170"/>
      <c r="I62" s="170"/>
      <c r="J62" s="170"/>
      <c r="K62" s="170"/>
      <c r="L62" s="170"/>
      <c r="M62" s="174" t="str">
        <f>IF(ISERROR(AVERAGE(Calculations!O63:X63)),"",AVERAGE(Calculations!O63:X63))</f>
        <v/>
      </c>
      <c r="N62" s="175" t="str">
        <f>IF(ISERROR(STDEV(Calculations!O63:X63)),"",IF(COUNT(Calculations!O63:X63)&lt;3,"N/A",STDEV(Calculations!O63:X63)))</f>
        <v/>
      </c>
    </row>
    <row r="63" spans="1:14" ht="13.5">
      <c r="A63" s="2" t="str">
        <f>'Gene Table'!C63</f>
        <v>NM_000791</v>
      </c>
      <c r="B63" s="169" t="s">
        <v>247</v>
      </c>
      <c r="C63" s="167"/>
      <c r="D63" s="167"/>
      <c r="E63" s="167"/>
      <c r="F63" s="170"/>
      <c r="G63" s="170"/>
      <c r="H63" s="170"/>
      <c r="I63" s="170"/>
      <c r="J63" s="170"/>
      <c r="K63" s="170"/>
      <c r="L63" s="170"/>
      <c r="M63" s="174" t="str">
        <f>IF(ISERROR(AVERAGE(Calculations!O64:X64)),"",AVERAGE(Calculations!O64:X64))</f>
        <v/>
      </c>
      <c r="N63" s="175" t="str">
        <f>IF(ISERROR(STDEV(Calculations!O64:X64)),"",IF(COUNT(Calculations!O64:X64)&lt;3,"N/A",STDEV(Calculations!O64:X64)))</f>
        <v/>
      </c>
    </row>
    <row r="64" spans="1:14" ht="13.5">
      <c r="A64" s="2" t="str">
        <f>'Gene Table'!C64</f>
        <v>NM_000789</v>
      </c>
      <c r="B64" s="171" t="s">
        <v>251</v>
      </c>
      <c r="C64" s="167"/>
      <c r="D64" s="167"/>
      <c r="E64" s="167"/>
      <c r="F64" s="170"/>
      <c r="G64" s="170"/>
      <c r="H64" s="170"/>
      <c r="I64" s="170"/>
      <c r="J64" s="170"/>
      <c r="K64" s="170"/>
      <c r="L64" s="170"/>
      <c r="M64" s="174" t="str">
        <f>IF(ISERROR(AVERAGE(Calculations!O65:X65)),"",AVERAGE(Calculations!O65:X65))</f>
        <v/>
      </c>
      <c r="N64" s="175" t="str">
        <f>IF(ISERROR(STDEV(Calculations!O65:X65)),"",IF(COUNT(Calculations!O65:X65)&lt;3,"N/A",STDEV(Calculations!O65:X65)))</f>
        <v/>
      </c>
    </row>
    <row r="65" spans="1:14" ht="13.5">
      <c r="A65" s="2" t="str">
        <f>'Gene Table'!C65</f>
        <v>NM_000788</v>
      </c>
      <c r="B65" s="169" t="s">
        <v>255</v>
      </c>
      <c r="C65" s="167"/>
      <c r="D65" s="167"/>
      <c r="E65" s="167"/>
      <c r="F65" s="170"/>
      <c r="G65" s="170"/>
      <c r="H65" s="170"/>
      <c r="I65" s="170"/>
      <c r="J65" s="170"/>
      <c r="K65" s="170"/>
      <c r="L65" s="170"/>
      <c r="M65" s="174" t="str">
        <f>IF(ISERROR(AVERAGE(Calculations!O66:X66)),"",AVERAGE(Calculations!O66:X66))</f>
        <v/>
      </c>
      <c r="N65" s="175" t="str">
        <f>IF(ISERROR(STDEV(Calculations!O66:X66)),"",IF(COUNT(Calculations!O66:X66)&lt;3,"N/A",STDEV(Calculations!O66:X66)))</f>
        <v/>
      </c>
    </row>
    <row r="66" spans="1:14" ht="13.5">
      <c r="A66" s="2" t="str">
        <f>'Gene Table'!C66</f>
        <v>NM_000103</v>
      </c>
      <c r="B66" s="171" t="s">
        <v>259</v>
      </c>
      <c r="C66" s="167"/>
      <c r="D66" s="167"/>
      <c r="E66" s="167"/>
      <c r="F66" s="170"/>
      <c r="G66" s="170"/>
      <c r="H66" s="170"/>
      <c r="I66" s="170"/>
      <c r="J66" s="170"/>
      <c r="K66" s="170"/>
      <c r="L66" s="170"/>
      <c r="M66" s="174" t="str">
        <f>IF(ISERROR(AVERAGE(Calculations!O67:X67)),"",AVERAGE(Calculations!O67:X67))</f>
        <v/>
      </c>
      <c r="N66" s="175" t="str">
        <f>IF(ISERROR(STDEV(Calculations!O67:X67)),"",IF(COUNT(Calculations!O67:X67)&lt;3,"N/A",STDEV(Calculations!O67:X67)))</f>
        <v/>
      </c>
    </row>
    <row r="67" spans="1:14" ht="13.5">
      <c r="A67" s="2" t="str">
        <f>'Gene Table'!C67</f>
        <v>NM_000754</v>
      </c>
      <c r="B67" s="169" t="s">
        <v>263</v>
      </c>
      <c r="C67" s="167"/>
      <c r="D67" s="167"/>
      <c r="E67" s="167"/>
      <c r="F67" s="170"/>
      <c r="G67" s="170"/>
      <c r="H67" s="170"/>
      <c r="I67" s="170"/>
      <c r="J67" s="170"/>
      <c r="K67" s="170"/>
      <c r="L67" s="170"/>
      <c r="M67" s="174" t="str">
        <f>IF(ISERROR(AVERAGE(Calculations!O68:X68)),"",AVERAGE(Calculations!O68:X68))</f>
        <v/>
      </c>
      <c r="N67" s="175" t="str">
        <f>IF(ISERROR(STDEV(Calculations!O68:X68)),"",IF(COUNT(Calculations!O68:X68)&lt;3,"N/A",STDEV(Calculations!O68:X68)))</f>
        <v/>
      </c>
    </row>
    <row r="68" spans="1:14" ht="13.5">
      <c r="A68" s="2" t="str">
        <f>'Gene Table'!C68</f>
        <v>NM_030665</v>
      </c>
      <c r="B68" s="171" t="s">
        <v>267</v>
      </c>
      <c r="C68" s="167"/>
      <c r="D68" s="167"/>
      <c r="E68" s="167"/>
      <c r="F68" s="170"/>
      <c r="G68" s="170"/>
      <c r="H68" s="170"/>
      <c r="I68" s="170"/>
      <c r="J68" s="170"/>
      <c r="K68" s="170"/>
      <c r="L68" s="170"/>
      <c r="M68" s="174" t="str">
        <f>IF(ISERROR(AVERAGE(Calculations!O69:X69)),"",AVERAGE(Calculations!O69:X69))</f>
        <v/>
      </c>
      <c r="N68" s="175" t="str">
        <f>IF(ISERROR(STDEV(Calculations!O69:X69)),"",IF(COUNT(Calculations!O69:X69)&lt;3,"N/A",STDEV(Calculations!O69:X69)))</f>
        <v/>
      </c>
    </row>
    <row r="69" spans="1:14" ht="13.5">
      <c r="A69" s="2" t="str">
        <f>'Gene Table'!C69</f>
        <v>NM_023067</v>
      </c>
      <c r="B69" s="169" t="s">
        <v>271</v>
      </c>
      <c r="C69" s="167"/>
      <c r="D69" s="167"/>
      <c r="E69" s="167"/>
      <c r="F69" s="170"/>
      <c r="G69" s="170"/>
      <c r="H69" s="170"/>
      <c r="I69" s="170"/>
      <c r="J69" s="170"/>
      <c r="K69" s="170"/>
      <c r="L69" s="170"/>
      <c r="M69" s="174" t="str">
        <f>IF(ISERROR(AVERAGE(Calculations!O70:X70)),"",AVERAGE(Calculations!O70:X70))</f>
        <v/>
      </c>
      <c r="N69" s="175" t="str">
        <f>IF(ISERROR(STDEV(Calculations!O70:X70)),"",IF(COUNT(Calculations!O70:X70)&lt;3,"N/A",STDEV(Calculations!O70:X70)))</f>
        <v/>
      </c>
    </row>
    <row r="70" spans="1:14" ht="13.5">
      <c r="A70" s="2" t="str">
        <f>'Gene Table'!C70</f>
        <v>NM_004970</v>
      </c>
      <c r="B70" s="171" t="s">
        <v>275</v>
      </c>
      <c r="C70" s="167"/>
      <c r="D70" s="167"/>
      <c r="E70" s="167"/>
      <c r="F70" s="170"/>
      <c r="G70" s="170"/>
      <c r="H70" s="170"/>
      <c r="I70" s="170"/>
      <c r="J70" s="170"/>
      <c r="K70" s="170"/>
      <c r="L70" s="170"/>
      <c r="M70" s="174" t="str">
        <f>IF(ISERROR(AVERAGE(Calculations!O71:X71)),"",AVERAGE(Calculations!O71:X71))</f>
        <v/>
      </c>
      <c r="N70" s="175" t="str">
        <f>IF(ISERROR(STDEV(Calculations!O71:X71)),"",IF(COUNT(Calculations!O71:X71)&lt;3,"N/A",STDEV(Calculations!O71:X71)))</f>
        <v/>
      </c>
    </row>
    <row r="71" spans="1:14" ht="13.5">
      <c r="A71" s="2" t="str">
        <f>'Gene Table'!C71</f>
        <v>NULL</v>
      </c>
      <c r="B71" s="169" t="s">
        <v>279</v>
      </c>
      <c r="C71" s="167"/>
      <c r="D71" s="167"/>
      <c r="E71" s="167"/>
      <c r="F71" s="170"/>
      <c r="G71" s="170"/>
      <c r="H71" s="170"/>
      <c r="I71" s="170"/>
      <c r="J71" s="170"/>
      <c r="K71" s="170"/>
      <c r="L71" s="170"/>
      <c r="M71" s="174" t="str">
        <f>IF(ISERROR(AVERAGE(Calculations!O72:X72)),"",AVERAGE(Calculations!O72:X72))</f>
        <v/>
      </c>
      <c r="N71" s="175" t="str">
        <f>IF(ISERROR(STDEV(Calculations!O72:X72)),"",IF(COUNT(Calculations!O72:X72)&lt;3,"N/A",STDEV(Calculations!O72:X72)))</f>
        <v/>
      </c>
    </row>
    <row r="72" spans="1:14" ht="13.5">
      <c r="A72" s="2" t="str">
        <f>'Gene Table'!C72</f>
        <v>NULL</v>
      </c>
      <c r="B72" s="171" t="s">
        <v>281</v>
      </c>
      <c r="C72" s="167"/>
      <c r="D72" s="167"/>
      <c r="E72" s="167"/>
      <c r="F72" s="170"/>
      <c r="G72" s="170"/>
      <c r="H72" s="170"/>
      <c r="I72" s="170"/>
      <c r="J72" s="170"/>
      <c r="K72" s="170"/>
      <c r="L72" s="170"/>
      <c r="M72" s="174" t="str">
        <f>IF(ISERROR(AVERAGE(Calculations!O73:X73)),"",AVERAGE(Calculations!O73:X73))</f>
        <v/>
      </c>
      <c r="N72" s="175" t="str">
        <f>IF(ISERROR(STDEV(Calculations!O73:X73)),"",IF(COUNT(Calculations!O73:X73)&lt;3,"N/A",STDEV(Calculations!O73:X73)))</f>
        <v/>
      </c>
    </row>
    <row r="73" spans="1:14" ht="13.5">
      <c r="A73" s="2" t="str">
        <f>'Gene Table'!C73</f>
        <v>NULL</v>
      </c>
      <c r="B73" s="169" t="s">
        <v>282</v>
      </c>
      <c r="C73" s="167"/>
      <c r="D73" s="167"/>
      <c r="E73" s="167"/>
      <c r="F73" s="170"/>
      <c r="G73" s="170"/>
      <c r="H73" s="170"/>
      <c r="I73" s="170"/>
      <c r="J73" s="170"/>
      <c r="K73" s="170"/>
      <c r="L73" s="170"/>
      <c r="M73" s="174" t="str">
        <f>IF(ISERROR(AVERAGE(Calculations!O74:X74)),"",AVERAGE(Calculations!O74:X74))</f>
        <v/>
      </c>
      <c r="N73" s="175" t="str">
        <f>IF(ISERROR(STDEV(Calculations!O74:X74)),"",IF(COUNT(Calculations!O74:X74)&lt;3,"N/A",STDEV(Calculations!O74:X74)))</f>
        <v/>
      </c>
    </row>
    <row r="74" spans="1:14" ht="13.5">
      <c r="A74" s="2" t="str">
        <f>'Gene Table'!C74</f>
        <v>NULL</v>
      </c>
      <c r="B74" s="171" t="s">
        <v>283</v>
      </c>
      <c r="C74" s="167"/>
      <c r="D74" s="167"/>
      <c r="E74" s="167"/>
      <c r="F74" s="170"/>
      <c r="G74" s="170"/>
      <c r="H74" s="170"/>
      <c r="I74" s="170"/>
      <c r="J74" s="170"/>
      <c r="K74" s="170"/>
      <c r="L74" s="170"/>
      <c r="M74" s="174" t="str">
        <f>IF(ISERROR(AVERAGE(Calculations!O75:X75)),"",AVERAGE(Calculations!O75:X75))</f>
        <v/>
      </c>
      <c r="N74" s="175" t="str">
        <f>IF(ISERROR(STDEV(Calculations!O75:X75)),"",IF(COUNT(Calculations!O75:X75)&lt;3,"N/A",STDEV(Calculations!O75:X75)))</f>
        <v/>
      </c>
    </row>
    <row r="75" spans="1:14" ht="13.5">
      <c r="A75" s="2" t="str">
        <f>'Gene Table'!C75</f>
        <v>NULL</v>
      </c>
      <c r="B75" s="169" t="s">
        <v>284</v>
      </c>
      <c r="C75" s="167"/>
      <c r="D75" s="167"/>
      <c r="E75" s="167"/>
      <c r="F75" s="170"/>
      <c r="G75" s="170"/>
      <c r="H75" s="170"/>
      <c r="I75" s="170"/>
      <c r="J75" s="170"/>
      <c r="K75" s="170"/>
      <c r="L75" s="170"/>
      <c r="M75" s="174" t="str">
        <f>IF(ISERROR(AVERAGE(Calculations!O76:X76)),"",AVERAGE(Calculations!O76:X76))</f>
        <v/>
      </c>
      <c r="N75" s="175" t="str">
        <f>IF(ISERROR(STDEV(Calculations!O76:X76)),"",IF(COUNT(Calculations!O76:X76)&lt;3,"N/A",STDEV(Calculations!O76:X76)))</f>
        <v/>
      </c>
    </row>
    <row r="76" spans="1:14" ht="13.5">
      <c r="A76" s="2" t="str">
        <f>'Gene Table'!C76</f>
        <v>NULL</v>
      </c>
      <c r="B76" s="171" t="s">
        <v>285</v>
      </c>
      <c r="C76" s="167"/>
      <c r="D76" s="167"/>
      <c r="E76" s="167"/>
      <c r="F76" s="170"/>
      <c r="G76" s="170"/>
      <c r="H76" s="170"/>
      <c r="I76" s="170"/>
      <c r="J76" s="170"/>
      <c r="K76" s="170"/>
      <c r="L76" s="170"/>
      <c r="M76" s="174" t="str">
        <f>IF(ISERROR(AVERAGE(Calculations!O77:X77)),"",AVERAGE(Calculations!O77:X77))</f>
        <v/>
      </c>
      <c r="N76" s="175" t="str">
        <f>IF(ISERROR(STDEV(Calculations!O77:X77)),"",IF(COUNT(Calculations!O77:X77)&lt;3,"N/A",STDEV(Calculations!O77:X77)))</f>
        <v/>
      </c>
    </row>
    <row r="77" spans="1:14" ht="13.5">
      <c r="A77" s="2" t="str">
        <f>'Gene Table'!C77</f>
        <v>NULL</v>
      </c>
      <c r="B77" s="169" t="s">
        <v>286</v>
      </c>
      <c r="C77" s="167"/>
      <c r="D77" s="167"/>
      <c r="E77" s="167"/>
      <c r="F77" s="170"/>
      <c r="G77" s="170"/>
      <c r="H77" s="170"/>
      <c r="I77" s="170"/>
      <c r="J77" s="170"/>
      <c r="K77" s="170"/>
      <c r="L77" s="170"/>
      <c r="M77" s="174" t="str">
        <f>IF(ISERROR(AVERAGE(Calculations!O78:X78)),"",AVERAGE(Calculations!O78:X78))</f>
        <v/>
      </c>
      <c r="N77" s="175" t="str">
        <f>IF(ISERROR(STDEV(Calculations!O78:X78)),"",IF(COUNT(Calculations!O78:X78)&lt;3,"N/A",STDEV(Calculations!O78:X78)))</f>
        <v/>
      </c>
    </row>
    <row r="78" spans="1:14" ht="13.5">
      <c r="A78" s="2" t="str">
        <f>'Gene Table'!C78</f>
        <v>NULL</v>
      </c>
      <c r="B78" s="171" t="s">
        <v>287</v>
      </c>
      <c r="C78" s="167"/>
      <c r="D78" s="167"/>
      <c r="E78" s="167"/>
      <c r="F78" s="170"/>
      <c r="G78" s="170"/>
      <c r="H78" s="170"/>
      <c r="I78" s="170"/>
      <c r="J78" s="170"/>
      <c r="K78" s="170"/>
      <c r="L78" s="170"/>
      <c r="M78" s="174" t="str">
        <f>IF(ISERROR(AVERAGE(Calculations!O79:X79)),"",AVERAGE(Calculations!O79:X79))</f>
        <v/>
      </c>
      <c r="N78" s="175" t="str">
        <f>IF(ISERROR(STDEV(Calculations!O79:X79)),"",IF(COUNT(Calculations!O79:X79)&lt;3,"N/A",STDEV(Calculations!O79:X79)))</f>
        <v/>
      </c>
    </row>
    <row r="79" spans="1:14" ht="13.5">
      <c r="A79" s="2" t="str">
        <f>'Gene Table'!C79</f>
        <v>NULL</v>
      </c>
      <c r="B79" s="169" t="s">
        <v>288</v>
      </c>
      <c r="C79" s="167"/>
      <c r="D79" s="167"/>
      <c r="E79" s="167"/>
      <c r="F79" s="170"/>
      <c r="G79" s="170"/>
      <c r="H79" s="170"/>
      <c r="I79" s="170"/>
      <c r="J79" s="170"/>
      <c r="K79" s="170"/>
      <c r="L79" s="170"/>
      <c r="M79" s="174" t="str">
        <f>IF(ISERROR(AVERAGE(Calculations!O80:X80)),"",AVERAGE(Calculations!O80:X80))</f>
        <v/>
      </c>
      <c r="N79" s="175" t="str">
        <f>IF(ISERROR(STDEV(Calculations!O80:X80)),"",IF(COUNT(Calculations!O80:X80)&lt;3,"N/A",STDEV(Calculations!O80:X80)))</f>
        <v/>
      </c>
    </row>
    <row r="80" spans="1:14" ht="13.5">
      <c r="A80" s="2" t="str">
        <f>'Gene Table'!C80</f>
        <v>NULL</v>
      </c>
      <c r="B80" s="171" t="s">
        <v>289</v>
      </c>
      <c r="C80" s="167"/>
      <c r="D80" s="167"/>
      <c r="E80" s="167"/>
      <c r="F80" s="170"/>
      <c r="G80" s="170"/>
      <c r="H80" s="170"/>
      <c r="I80" s="170"/>
      <c r="J80" s="170"/>
      <c r="K80" s="170"/>
      <c r="L80" s="170"/>
      <c r="M80" s="174" t="str">
        <f>IF(ISERROR(AVERAGE(Calculations!O81:X81)),"",AVERAGE(Calculations!O81:X81))</f>
        <v/>
      </c>
      <c r="N80" s="175" t="str">
        <f>IF(ISERROR(STDEV(Calculations!O81:X81)),"",IF(COUNT(Calculations!O81:X81)&lt;3,"N/A",STDEV(Calculations!O81:X81)))</f>
        <v/>
      </c>
    </row>
    <row r="81" spans="1:14" ht="13.5">
      <c r="A81" s="2" t="str">
        <f>'Gene Table'!C81</f>
        <v>NULL</v>
      </c>
      <c r="B81" s="169" t="s">
        <v>290</v>
      </c>
      <c r="C81" s="167"/>
      <c r="D81" s="167"/>
      <c r="E81" s="167"/>
      <c r="F81" s="170"/>
      <c r="G81" s="170"/>
      <c r="H81" s="170"/>
      <c r="I81" s="170"/>
      <c r="J81" s="170"/>
      <c r="K81" s="170"/>
      <c r="L81" s="170"/>
      <c r="M81" s="174" t="str">
        <f>IF(ISERROR(AVERAGE(Calculations!O82:X82)),"",AVERAGE(Calculations!O82:X82))</f>
        <v/>
      </c>
      <c r="N81" s="175" t="str">
        <f>IF(ISERROR(STDEV(Calculations!O82:X82)),"",IF(COUNT(Calculations!O82:X82)&lt;3,"N/A",STDEV(Calculations!O82:X82)))</f>
        <v/>
      </c>
    </row>
    <row r="82" spans="1:14" ht="13.5">
      <c r="A82" s="2" t="str">
        <f>'Gene Table'!C82</f>
        <v>NULL</v>
      </c>
      <c r="B82" s="171" t="s">
        <v>291</v>
      </c>
      <c r="C82" s="167"/>
      <c r="D82" s="167"/>
      <c r="E82" s="167"/>
      <c r="F82" s="170"/>
      <c r="G82" s="170"/>
      <c r="H82" s="170"/>
      <c r="I82" s="170"/>
      <c r="J82" s="170"/>
      <c r="K82" s="170"/>
      <c r="L82" s="170"/>
      <c r="M82" s="174" t="str">
        <f>IF(ISERROR(AVERAGE(Calculations!O83:X83)),"",AVERAGE(Calculations!O83:X83))</f>
        <v/>
      </c>
      <c r="N82" s="175" t="str">
        <f>IF(ISERROR(STDEV(Calculations!O83:X83)),"",IF(COUNT(Calculations!O83:X83)&lt;3,"N/A",STDEV(Calculations!O83:X83)))</f>
        <v/>
      </c>
    </row>
    <row r="83" spans="1:14" ht="13.5">
      <c r="A83" s="2" t="str">
        <f>'Gene Table'!C83</f>
        <v>NULL</v>
      </c>
      <c r="B83" s="169" t="s">
        <v>292</v>
      </c>
      <c r="C83" s="167"/>
      <c r="D83" s="167"/>
      <c r="E83" s="167"/>
      <c r="F83" s="170"/>
      <c r="G83" s="170"/>
      <c r="H83" s="170"/>
      <c r="I83" s="170"/>
      <c r="J83" s="170"/>
      <c r="K83" s="170"/>
      <c r="L83" s="170"/>
      <c r="M83" s="174" t="str">
        <f>IF(ISERROR(AVERAGE(Calculations!O84:X84)),"",AVERAGE(Calculations!O84:X84))</f>
        <v/>
      </c>
      <c r="N83" s="175" t="str">
        <f>IF(ISERROR(STDEV(Calculations!O84:X84)),"",IF(COUNT(Calculations!O84:X84)&lt;3,"N/A",STDEV(Calculations!O84:X84)))</f>
        <v/>
      </c>
    </row>
    <row r="84" spans="1:14" ht="13.5">
      <c r="A84" s="2" t="str">
        <f>'Gene Table'!C84</f>
        <v>NULL</v>
      </c>
      <c r="B84" s="171" t="s">
        <v>293</v>
      </c>
      <c r="C84" s="167"/>
      <c r="D84" s="167"/>
      <c r="E84" s="167"/>
      <c r="F84" s="170"/>
      <c r="G84" s="170"/>
      <c r="H84" s="170"/>
      <c r="I84" s="170"/>
      <c r="J84" s="170"/>
      <c r="K84" s="170"/>
      <c r="L84" s="170"/>
      <c r="M84" s="174" t="str">
        <f>IF(ISERROR(AVERAGE(Calculations!O85:X85)),"",AVERAGE(Calculations!O85:X85))</f>
        <v/>
      </c>
      <c r="N84" s="175" t="str">
        <f>IF(ISERROR(STDEV(Calculations!O85:X85)),"",IF(COUNT(Calculations!O85:X85)&lt;3,"N/A",STDEV(Calculations!O85:X85)))</f>
        <v/>
      </c>
    </row>
    <row r="85" spans="1:14" ht="13.5">
      <c r="A85" s="2" t="str">
        <f>'Gene Table'!C85</f>
        <v>NULL</v>
      </c>
      <c r="B85" s="169" t="s">
        <v>294</v>
      </c>
      <c r="C85" s="167"/>
      <c r="D85" s="167"/>
      <c r="E85" s="167"/>
      <c r="F85" s="170"/>
      <c r="G85" s="170"/>
      <c r="H85" s="170"/>
      <c r="I85" s="170"/>
      <c r="J85" s="170"/>
      <c r="K85" s="170"/>
      <c r="L85" s="170"/>
      <c r="M85" s="174" t="str">
        <f>IF(ISERROR(AVERAGE(Calculations!O86:X86)),"",AVERAGE(Calculations!O86:X86))</f>
        <v/>
      </c>
      <c r="N85" s="175" t="str">
        <f>IF(ISERROR(STDEV(Calculations!O86:X86)),"",IF(COUNT(Calculations!O86:X86)&lt;3,"N/A",STDEV(Calculations!O86:X86)))</f>
        <v/>
      </c>
    </row>
    <row r="86" spans="1:14" ht="13.5">
      <c r="A86" s="2" t="str">
        <f>'Gene Table'!C86</f>
        <v>NULL</v>
      </c>
      <c r="B86" s="171" t="s">
        <v>295</v>
      </c>
      <c r="C86" s="167"/>
      <c r="D86" s="167"/>
      <c r="E86" s="167"/>
      <c r="F86" s="170"/>
      <c r="G86" s="170"/>
      <c r="H86" s="170"/>
      <c r="I86" s="170"/>
      <c r="J86" s="170"/>
      <c r="K86" s="170"/>
      <c r="L86" s="170"/>
      <c r="M86" s="174" t="str">
        <f>IF(ISERROR(AVERAGE(Calculations!O87:X87)),"",AVERAGE(Calculations!O87:X87))</f>
        <v/>
      </c>
      <c r="N86" s="175" t="str">
        <f>IF(ISERROR(STDEV(Calculations!O87:X87)),"",IF(COUNT(Calculations!O87:X87)&lt;3,"N/A",STDEV(Calculations!O87:X87)))</f>
        <v/>
      </c>
    </row>
    <row r="87" spans="1:14" ht="13.5">
      <c r="A87" s="2" t="str">
        <f>'Gene Table'!C87</f>
        <v>HGDC</v>
      </c>
      <c r="B87" s="169" t="s">
        <v>296</v>
      </c>
      <c r="C87" s="167"/>
      <c r="D87" s="167"/>
      <c r="E87" s="167"/>
      <c r="F87" s="170"/>
      <c r="G87" s="170"/>
      <c r="H87" s="170"/>
      <c r="I87" s="170"/>
      <c r="J87" s="170"/>
      <c r="K87" s="170"/>
      <c r="L87" s="170"/>
      <c r="M87" s="174" t="str">
        <f>IF(ISERROR(AVERAGE(Calculations!O88:X88)),"",AVERAGE(Calculations!O88:X88))</f>
        <v/>
      </c>
      <c r="N87" s="175" t="str">
        <f>IF(ISERROR(STDEV(Calculations!O88:X88)),"",IF(COUNT(Calculations!O88:X88)&lt;3,"N/A",STDEV(Calculations!O88:X88)))</f>
        <v/>
      </c>
    </row>
    <row r="88" spans="1:14" ht="13.5">
      <c r="A88" s="2" t="str">
        <f>'Gene Table'!C88</f>
        <v>HGDC</v>
      </c>
      <c r="B88" s="171" t="s">
        <v>298</v>
      </c>
      <c r="C88" s="167"/>
      <c r="D88" s="167"/>
      <c r="E88" s="167"/>
      <c r="F88" s="170"/>
      <c r="G88" s="170"/>
      <c r="H88" s="170"/>
      <c r="I88" s="170"/>
      <c r="J88" s="170"/>
      <c r="K88" s="170"/>
      <c r="L88" s="170"/>
      <c r="M88" s="174" t="str">
        <f>IF(ISERROR(AVERAGE(Calculations!O89:X89)),"",AVERAGE(Calculations!O89:X89))</f>
        <v/>
      </c>
      <c r="N88" s="175" t="str">
        <f>IF(ISERROR(STDEV(Calculations!O89:X89)),"",IF(COUNT(Calculations!O89:X89)&lt;3,"N/A",STDEV(Calculations!O89:X89)))</f>
        <v/>
      </c>
    </row>
    <row r="89" spans="1:14" ht="13.5">
      <c r="A89" s="2" t="str">
        <f>'Gene Table'!C89</f>
        <v>NM_002046</v>
      </c>
      <c r="B89" s="169" t="s">
        <v>299</v>
      </c>
      <c r="C89" s="167"/>
      <c r="D89" s="167"/>
      <c r="E89" s="167"/>
      <c r="F89" s="170"/>
      <c r="G89" s="170"/>
      <c r="H89" s="170"/>
      <c r="I89" s="170"/>
      <c r="J89" s="170"/>
      <c r="K89" s="170"/>
      <c r="L89" s="170"/>
      <c r="M89" s="174" t="str">
        <f>IF(ISERROR(AVERAGE(Calculations!O90:X90)),"",AVERAGE(Calculations!O90:X90))</f>
        <v/>
      </c>
      <c r="N89" s="175" t="str">
        <f>IF(ISERROR(STDEV(Calculations!O90:X90)),"",IF(COUNT(Calculations!O90:X90)&lt;3,"N/A",STDEV(Calculations!O90:X90)))</f>
        <v/>
      </c>
    </row>
    <row r="90" spans="1:14" ht="13.5">
      <c r="A90" s="2" t="str">
        <f>'Gene Table'!C90</f>
        <v>NM_001101</v>
      </c>
      <c r="B90" s="171" t="s">
        <v>303</v>
      </c>
      <c r="C90" s="167"/>
      <c r="D90" s="167"/>
      <c r="E90" s="167"/>
      <c r="F90" s="170"/>
      <c r="G90" s="170"/>
      <c r="H90" s="170"/>
      <c r="I90" s="170"/>
      <c r="J90" s="170"/>
      <c r="K90" s="170"/>
      <c r="L90" s="170"/>
      <c r="M90" s="174" t="str">
        <f>IF(ISERROR(AVERAGE(Calculations!O91:X91)),"",AVERAGE(Calculations!O91:X91))</f>
        <v/>
      </c>
      <c r="N90" s="175" t="str">
        <f>IF(ISERROR(STDEV(Calculations!O91:X91)),"",IF(COUNT(Calculations!O91:X91)&lt;3,"N/A",STDEV(Calculations!O91:X91)))</f>
        <v/>
      </c>
    </row>
    <row r="91" spans="1:14" ht="13.5">
      <c r="A91" s="2" t="str">
        <f>'Gene Table'!C91</f>
        <v>NM_004048</v>
      </c>
      <c r="B91" s="169" t="s">
        <v>307</v>
      </c>
      <c r="C91" s="167"/>
      <c r="D91" s="167"/>
      <c r="E91" s="167"/>
      <c r="F91" s="170"/>
      <c r="G91" s="170"/>
      <c r="H91" s="170"/>
      <c r="I91" s="170"/>
      <c r="J91" s="170"/>
      <c r="K91" s="170"/>
      <c r="L91" s="170"/>
      <c r="M91" s="174" t="str">
        <f>IF(ISERROR(AVERAGE(Calculations!O92:X92)),"",AVERAGE(Calculations!O92:X92))</f>
        <v/>
      </c>
      <c r="N91" s="175" t="str">
        <f>IF(ISERROR(STDEV(Calculations!O92:X92)),"",IF(COUNT(Calculations!O92:X92)&lt;3,"N/A",STDEV(Calculations!O92:X92)))</f>
        <v/>
      </c>
    </row>
    <row r="92" spans="1:14" ht="13.5">
      <c r="A92" s="2" t="str">
        <f>'Gene Table'!C92</f>
        <v>NM_012423</v>
      </c>
      <c r="B92" s="171" t="s">
        <v>311</v>
      </c>
      <c r="C92" s="167"/>
      <c r="D92" s="167"/>
      <c r="E92" s="167"/>
      <c r="F92" s="170"/>
      <c r="G92" s="170"/>
      <c r="H92" s="170"/>
      <c r="I92" s="170"/>
      <c r="J92" s="170"/>
      <c r="K92" s="170"/>
      <c r="L92" s="170"/>
      <c r="M92" s="174" t="str">
        <f>IF(ISERROR(AVERAGE(Calculations!O93:X93)),"",AVERAGE(Calculations!O93:X93))</f>
        <v/>
      </c>
      <c r="N92" s="175" t="str">
        <f>IF(ISERROR(STDEV(Calculations!O93:X93)),"",IF(COUNT(Calculations!O93:X93)&lt;3,"N/A",STDEV(Calculations!O93:X93)))</f>
        <v/>
      </c>
    </row>
    <row r="93" spans="1:14" ht="13.5">
      <c r="A93" s="2" t="str">
        <f>'Gene Table'!C93</f>
        <v>NM_000194</v>
      </c>
      <c r="B93" s="169" t="s">
        <v>315</v>
      </c>
      <c r="C93" s="167"/>
      <c r="D93" s="167"/>
      <c r="E93" s="167"/>
      <c r="F93" s="170"/>
      <c r="G93" s="170"/>
      <c r="H93" s="170"/>
      <c r="I93" s="170"/>
      <c r="J93" s="170"/>
      <c r="K93" s="170"/>
      <c r="L93" s="170"/>
      <c r="M93" s="174" t="str">
        <f>IF(ISERROR(AVERAGE(Calculations!O94:X94)),"",AVERAGE(Calculations!O94:X94))</f>
        <v/>
      </c>
      <c r="N93" s="175" t="str">
        <f>IF(ISERROR(STDEV(Calculations!O94:X94)),"",IF(COUNT(Calculations!O94:X94)&lt;3,"N/A",STDEV(Calculations!O94:X94)))</f>
        <v/>
      </c>
    </row>
    <row r="94" spans="1:14" ht="13.5">
      <c r="A94" s="2" t="str">
        <f>'Gene Table'!C94</f>
        <v>NR_003286</v>
      </c>
      <c r="B94" s="171" t="s">
        <v>319</v>
      </c>
      <c r="C94" s="167"/>
      <c r="D94" s="167"/>
      <c r="E94" s="167"/>
      <c r="F94" s="170"/>
      <c r="G94" s="170"/>
      <c r="H94" s="170"/>
      <c r="I94" s="170"/>
      <c r="J94" s="170"/>
      <c r="K94" s="170"/>
      <c r="L94" s="170"/>
      <c r="M94" s="174" t="str">
        <f>IF(ISERROR(AVERAGE(Calculations!O95:X95)),"",AVERAGE(Calculations!O95:X95))</f>
        <v/>
      </c>
      <c r="N94" s="175" t="str">
        <f>IF(ISERROR(STDEV(Calculations!O95:X95)),"",IF(COUNT(Calculations!O95:X95)&lt;3,"N/A",STDEV(Calculations!O95:X95)))</f>
        <v/>
      </c>
    </row>
    <row r="95" spans="1:14" ht="13.5">
      <c r="A95" s="2" t="str">
        <f>'Gene Table'!C95</f>
        <v>RT</v>
      </c>
      <c r="B95" s="169" t="s">
        <v>323</v>
      </c>
      <c r="C95" s="167"/>
      <c r="D95" s="167"/>
      <c r="E95" s="167"/>
      <c r="F95" s="170"/>
      <c r="G95" s="170"/>
      <c r="H95" s="170"/>
      <c r="I95" s="170"/>
      <c r="J95" s="170"/>
      <c r="K95" s="170"/>
      <c r="L95" s="170"/>
      <c r="M95" s="174" t="str">
        <f>IF(ISERROR(AVERAGE(Calculations!O96:X96)),"",AVERAGE(Calculations!O96:X96))</f>
        <v/>
      </c>
      <c r="N95" s="175" t="str">
        <f>IF(ISERROR(STDEV(Calculations!O96:X96)),"",IF(COUNT(Calculations!O96:X96)&lt;3,"N/A",STDEV(Calculations!O96:X96)))</f>
        <v/>
      </c>
    </row>
    <row r="96" spans="1:14" ht="13.5">
      <c r="A96" s="2" t="str">
        <f>'Gene Table'!C96</f>
        <v>RT</v>
      </c>
      <c r="B96" s="171" t="s">
        <v>325</v>
      </c>
      <c r="C96" s="167"/>
      <c r="D96" s="167"/>
      <c r="E96" s="167"/>
      <c r="F96" s="170"/>
      <c r="G96" s="170"/>
      <c r="H96" s="170"/>
      <c r="I96" s="170"/>
      <c r="J96" s="170"/>
      <c r="K96" s="170"/>
      <c r="L96" s="170"/>
      <c r="M96" s="174" t="str">
        <f>IF(ISERROR(AVERAGE(Calculations!O97:X97)),"",AVERAGE(Calculations!O97:X97))</f>
        <v/>
      </c>
      <c r="N96" s="175" t="str">
        <f>IF(ISERROR(STDEV(Calculations!O97:X97)),"",IF(COUNT(Calculations!O97:X97)&lt;3,"N/A",STDEV(Calculations!O97:X97)))</f>
        <v/>
      </c>
    </row>
    <row r="97" spans="1:14" ht="13.5">
      <c r="A97" s="2" t="str">
        <f>'Gene Table'!C97</f>
        <v>PCR</v>
      </c>
      <c r="B97" s="169" t="s">
        <v>326</v>
      </c>
      <c r="C97" s="167"/>
      <c r="D97" s="167"/>
      <c r="E97" s="167"/>
      <c r="F97" s="181"/>
      <c r="G97" s="181"/>
      <c r="H97" s="181"/>
      <c r="I97" s="181"/>
      <c r="J97" s="181"/>
      <c r="K97" s="181"/>
      <c r="L97" s="181"/>
      <c r="M97" s="174" t="str">
        <f>IF(ISERROR(AVERAGE(Calculations!O98:X98)),"",AVERAGE(Calculations!O98:X98))</f>
        <v/>
      </c>
      <c r="N97" s="175" t="str">
        <f>IF(ISERROR(STDEV(Calculations!O98:X98)),"",IF(COUNT(Calculations!O98:X98)&lt;3,"N/A",STDEV(Calculations!O98:X98)))</f>
        <v/>
      </c>
    </row>
    <row r="98" spans="1:14" ht="13.5">
      <c r="A98" s="2" t="str">
        <f>'Gene Table'!C98</f>
        <v>PCR</v>
      </c>
      <c r="B98" s="171" t="s">
        <v>328</v>
      </c>
      <c r="C98" s="167"/>
      <c r="D98" s="167"/>
      <c r="E98" s="167"/>
      <c r="F98" s="181"/>
      <c r="G98" s="181"/>
      <c r="H98" s="181"/>
      <c r="I98" s="181"/>
      <c r="J98" s="181"/>
      <c r="K98" s="181"/>
      <c r="L98" s="181"/>
      <c r="M98" s="174" t="str">
        <f>IF(ISERROR(AVERAGE(Calculations!O99:X99)),"",AVERAGE(Calculations!O99:X99))</f>
        <v/>
      </c>
      <c r="N98" s="175" t="str">
        <f>IF(ISERROR(STDEV(Calculations!O99:X99)),"",IF(COUNT(Calculations!O99:X99)&lt;3,"N/A",STDEV(Calculations!O99:X99)))</f>
        <v/>
      </c>
    </row>
    <row r="100" spans="1:14" ht="12.75">
      <c r="A100" s="182" t="s">
        <v>350</v>
      </c>
      <c r="B100" s="183"/>
      <c r="C100" s="183"/>
      <c r="D100" s="183"/>
      <c r="E100" s="183"/>
      <c r="F100" s="183"/>
      <c r="G100" s="183"/>
      <c r="H100" s="183"/>
      <c r="I100" s="183"/>
      <c r="J100" s="183"/>
      <c r="K100" s="183"/>
      <c r="L100" s="183"/>
      <c r="M100" s="183"/>
      <c r="N100" s="186"/>
    </row>
    <row r="101" spans="1:14" ht="12.75">
      <c r="A101" s="184"/>
      <c r="B101" s="184"/>
      <c r="C101" s="184"/>
      <c r="D101" s="184"/>
      <c r="E101" s="184"/>
      <c r="F101" s="184"/>
      <c r="G101" s="184"/>
      <c r="H101" s="184"/>
      <c r="I101" s="184"/>
      <c r="J101" s="184"/>
      <c r="K101" s="184"/>
      <c r="L101" s="184"/>
      <c r="M101" s="184"/>
      <c r="N101" s="184"/>
    </row>
    <row r="102" ht="12.75">
      <c r="B102"/>
    </row>
    <row r="103" ht="12.75">
      <c r="B103"/>
    </row>
    <row r="105" ht="12.75">
      <c r="C105" s="185"/>
    </row>
    <row r="106" ht="12.75">
      <c r="C106" s="185"/>
    </row>
    <row r="107" ht="12.75">
      <c r="C107" s="185"/>
    </row>
    <row r="108" ht="12.75">
      <c r="C108" s="185"/>
    </row>
    <row r="109" ht="12.75">
      <c r="C109" s="185"/>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1" sqref="A1:A2"/>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28.5" customHeight="1">
      <c r="A1" s="6" t="s">
        <v>351</v>
      </c>
      <c r="C1" s="147" t="s">
        <v>329</v>
      </c>
      <c r="D1" s="17" t="str">
        <f>Results!C2</f>
        <v>Test Sample</v>
      </c>
      <c r="E1" s="66"/>
      <c r="F1" s="66"/>
      <c r="G1" s="66"/>
      <c r="H1" s="66"/>
      <c r="I1" s="66"/>
      <c r="J1" s="66"/>
      <c r="K1" s="66"/>
      <c r="L1" s="66"/>
      <c r="M1" s="67"/>
      <c r="O1" s="6" t="s">
        <v>352</v>
      </c>
      <c r="Q1" s="147" t="s">
        <v>329</v>
      </c>
      <c r="R1" s="7" t="str">
        <f>Results!D2</f>
        <v>Control Sample</v>
      </c>
      <c r="S1" s="7"/>
      <c r="T1" s="7"/>
      <c r="U1" s="7"/>
      <c r="V1" s="7"/>
      <c r="W1" s="7"/>
      <c r="X1" s="7"/>
      <c r="Y1" s="7"/>
      <c r="Z1" s="7"/>
      <c r="AA1" s="7"/>
    </row>
    <row r="2" spans="1:27" ht="23.25" customHeight="1">
      <c r="A2" s="100"/>
      <c r="C2" s="147"/>
      <c r="D2" s="165" t="s">
        <v>334</v>
      </c>
      <c r="E2" s="165" t="s">
        <v>335</v>
      </c>
      <c r="F2" s="165" t="s">
        <v>336</v>
      </c>
      <c r="G2" s="165" t="s">
        <v>337</v>
      </c>
      <c r="H2" s="165" t="s">
        <v>338</v>
      </c>
      <c r="I2" s="165" t="s">
        <v>339</v>
      </c>
      <c r="J2" s="165" t="s">
        <v>340</v>
      </c>
      <c r="K2" s="165" t="s">
        <v>341</v>
      </c>
      <c r="L2" s="165" t="s">
        <v>342</v>
      </c>
      <c r="M2" s="165" t="s">
        <v>343</v>
      </c>
      <c r="O2" s="100"/>
      <c r="Q2" s="147"/>
      <c r="R2" s="165" t="s">
        <v>334</v>
      </c>
      <c r="S2" s="165" t="s">
        <v>335</v>
      </c>
      <c r="T2" s="165" t="s">
        <v>336</v>
      </c>
      <c r="U2" s="165" t="s">
        <v>337</v>
      </c>
      <c r="V2" s="165" t="s">
        <v>338</v>
      </c>
      <c r="W2" s="165" t="s">
        <v>339</v>
      </c>
      <c r="X2" s="165" t="s">
        <v>340</v>
      </c>
      <c r="Y2" s="165" t="s">
        <v>341</v>
      </c>
      <c r="Z2" s="165" t="s">
        <v>342</v>
      </c>
      <c r="AA2" s="165" t="s">
        <v>343</v>
      </c>
    </row>
    <row r="3" spans="1:27" ht="12.75">
      <c r="A3" s="166" t="str">
        <f>'Gene Table'!C89</f>
        <v>NM_002046</v>
      </c>
      <c r="C3" s="156"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68" t="str">
        <f aca="true" t="shared" si="0" ref="O3:O6">IF(A3=0,"",A3)</f>
        <v>NM_002046</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66" t="str">
        <f>'Gene Table'!C90</f>
        <v>NM_001101</v>
      </c>
      <c r="C4" s="156"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68" t="str">
        <f t="shared" si="0"/>
        <v>NM_001101</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66" t="str">
        <f>'Gene Table'!C91</f>
        <v>NM_004048</v>
      </c>
      <c r="C5" s="156"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68" t="str">
        <f t="shared" si="0"/>
        <v>NM_004048</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66"/>
      <c r="C6" s="156" t="str">
        <f>IF(A6="","",IF(VLOOKUP($A6,'Test Sample Data'!$A$3:$L$98,2,FALSE)=0,"",VLOOKUP($A6,'Test Sample Data'!$A$3:$L$98,2,FALSE)))</f>
        <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68" t="str">
        <f t="shared" si="0"/>
        <v/>
      </c>
      <c r="Q6" s="2" t="str">
        <f>IF('Choose Housekeeping Genes'!C6=0,"",'Choose Housekeeping Genes'!C6)</f>
        <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66"/>
      <c r="C7" s="156" t="str">
        <f>IF(A7="","",IF(VLOOKUP($A7,'Test Sample Data'!$A$3:$L$98,2,FALSE)=0,"",VLOOKUP($A7,'Test Sample Data'!$A$3:$L$98,2,FALSE)))</f>
        <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68" t="str">
        <f aca="true" t="shared" si="1" ref="O7:O8">IF(A7=0,"",A7)</f>
        <v/>
      </c>
      <c r="Q7" s="2" t="str">
        <f>IF('Choose Housekeeping Genes'!C7=0,"",'Choose Housekeeping Genes'!C7)</f>
        <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66"/>
      <c r="C8" s="156"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68" t="str">
        <f t="shared" si="1"/>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67"/>
      <c r="C9" s="156"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68" t="str">
        <f aca="true" t="shared" si="2"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67"/>
      <c r="C10" s="156"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68" t="str">
        <f t="shared" si="2"/>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67"/>
      <c r="C11" s="156"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68" t="str">
        <f t="shared" si="2"/>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67"/>
      <c r="C12" s="156"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68" t="str">
        <f t="shared" si="2"/>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67"/>
      <c r="C13" s="156"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68" t="str">
        <f t="shared" si="2"/>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67"/>
      <c r="C14" s="156"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68" t="str">
        <f t="shared" si="2"/>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67"/>
      <c r="C15" s="156"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68" t="str">
        <f t="shared" si="2"/>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67"/>
      <c r="C16" s="156"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68" t="str">
        <f t="shared" si="2"/>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67"/>
      <c r="C17" s="156"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68" t="str">
        <f t="shared" si="2"/>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67"/>
      <c r="C18" s="156"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68" t="str">
        <f t="shared" si="2"/>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67"/>
      <c r="C19" s="156"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68" t="str">
        <f t="shared" si="2"/>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67"/>
      <c r="C20" s="156"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68" t="str">
        <f t="shared" si="2"/>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67"/>
      <c r="C21" s="156"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68" t="str">
        <f t="shared" si="2"/>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67"/>
      <c r="C22" s="156"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68" t="str">
        <f t="shared" si="2"/>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5" t="s">
        <v>332</v>
      </c>
      <c r="D24" s="2" t="str">
        <f>IF(ISERROR(GEOMEAN(D3:D22)),"",GEOMEAN(D3:D22))</f>
        <v/>
      </c>
      <c r="E24" s="2" t="str">
        <f aca="true" t="shared" si="3" ref="E24:M24">IF(ISERROR(GEOMEAN(E3:E22)),"",GEOMEAN(E3:E22))</f>
        <v/>
      </c>
      <c r="F24" s="2" t="str">
        <f t="shared" si="3"/>
        <v/>
      </c>
      <c r="G24" s="2" t="str">
        <f t="shared" si="3"/>
        <v/>
      </c>
      <c r="H24" s="2" t="str">
        <f t="shared" si="3"/>
        <v/>
      </c>
      <c r="I24" s="2" t="str">
        <f t="shared" si="3"/>
        <v/>
      </c>
      <c r="J24" s="2" t="str">
        <f t="shared" si="3"/>
        <v/>
      </c>
      <c r="K24" s="2" t="str">
        <f t="shared" si="3"/>
        <v/>
      </c>
      <c r="L24" s="2" t="str">
        <f t="shared" si="3"/>
        <v/>
      </c>
      <c r="M24" s="2" t="str">
        <f t="shared" si="3"/>
        <v/>
      </c>
      <c r="Q24" s="85" t="s">
        <v>332</v>
      </c>
      <c r="R24" s="2" t="str">
        <f>IF(ISERROR(GEOMEAN(R3:R22)),"",GEOMEAN(R3:R22))</f>
        <v/>
      </c>
      <c r="S24" s="2" t="str">
        <f aca="true" t="shared" si="4" ref="S24:AA24">IF(ISERROR(GEOMEAN(S3:S22)),"",GEOMEAN(S3:S22))</f>
        <v/>
      </c>
      <c r="T24" s="2" t="str">
        <f t="shared" si="4"/>
        <v/>
      </c>
      <c r="U24" s="2" t="str">
        <f t="shared" si="4"/>
        <v/>
      </c>
      <c r="V24" s="2" t="str">
        <f t="shared" si="4"/>
        <v/>
      </c>
      <c r="W24" s="2" t="str">
        <f t="shared" si="4"/>
        <v/>
      </c>
      <c r="X24" s="2" t="str">
        <f t="shared" si="4"/>
        <v/>
      </c>
      <c r="Y24" s="2" t="str">
        <f t="shared" si="4"/>
        <v/>
      </c>
      <c r="Z24" s="2" t="str">
        <f t="shared" si="4"/>
        <v/>
      </c>
      <c r="AA24" s="2" t="str">
        <f t="shared" si="4"/>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9"/>
  <sheetViews>
    <sheetView workbookViewId="0" topLeftCell="A1">
      <selection activeCell="B39" sqref="B39"/>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21" t="s">
        <v>353</v>
      </c>
      <c r="B1" s="111"/>
      <c r="C1" s="111"/>
      <c r="D1" s="111"/>
      <c r="E1" s="111"/>
      <c r="F1" s="111"/>
      <c r="G1" s="111"/>
      <c r="H1" s="122"/>
      <c r="I1" s="17" t="s">
        <v>354</v>
      </c>
      <c r="J1" s="150"/>
      <c r="K1" s="155"/>
      <c r="L1" s="156" t="str">
        <f>Results!E2</f>
        <v>Test Sample</v>
      </c>
      <c r="M1" s="50"/>
    </row>
    <row r="2" spans="1:13" ht="15.75" customHeight="1">
      <c r="A2" s="15" t="s">
        <v>355</v>
      </c>
      <c r="B2" s="15"/>
      <c r="C2" s="123" t="str">
        <f>'Gene Table'!C1</f>
        <v>QG081</v>
      </c>
      <c r="D2" s="124"/>
      <c r="E2" s="125"/>
      <c r="F2" s="126"/>
      <c r="G2" s="126"/>
      <c r="H2" s="127"/>
      <c r="I2" s="17" t="s">
        <v>356</v>
      </c>
      <c r="J2" s="150"/>
      <c r="K2" s="155"/>
      <c r="L2" s="157" t="str">
        <f>Results!F2</f>
        <v>Control Sample</v>
      </c>
      <c r="M2" s="158"/>
    </row>
    <row r="3" spans="1:16" ht="15" customHeight="1">
      <c r="A3" s="128" t="s">
        <v>357</v>
      </c>
      <c r="B3" s="129"/>
      <c r="C3" s="130"/>
      <c r="D3" s="130"/>
      <c r="E3" s="130"/>
      <c r="F3" s="130"/>
      <c r="G3" s="130"/>
      <c r="H3" s="126"/>
      <c r="I3" s="140"/>
      <c r="J3" s="144"/>
      <c r="K3" s="144"/>
      <c r="L3" s="141"/>
      <c r="M3" s="141"/>
      <c r="P3" s="159"/>
    </row>
    <row r="4" spans="1:16" ht="15" customHeight="1">
      <c r="A4" s="131"/>
      <c r="B4" s="132"/>
      <c r="C4" s="133" t="s">
        <v>358</v>
      </c>
      <c r="D4" s="134"/>
      <c r="E4" s="134"/>
      <c r="F4" s="134"/>
      <c r="G4" s="134"/>
      <c r="H4" s="126"/>
      <c r="I4" s="140"/>
      <c r="J4" s="144"/>
      <c r="K4" s="144"/>
      <c r="L4" s="141"/>
      <c r="M4" s="141"/>
      <c r="P4" s="159"/>
    </row>
    <row r="5" spans="1:16" ht="15" customHeight="1">
      <c r="A5" s="135"/>
      <c r="B5" s="136"/>
      <c r="C5" s="133"/>
      <c r="D5" s="134"/>
      <c r="E5" s="134"/>
      <c r="F5" s="134"/>
      <c r="G5" s="134"/>
      <c r="H5" s="126"/>
      <c r="I5" s="140"/>
      <c r="J5" s="144"/>
      <c r="K5" s="144"/>
      <c r="L5" s="141"/>
      <c r="M5" s="141"/>
      <c r="P5" s="159"/>
    </row>
    <row r="6" spans="1:20" ht="15" customHeight="1">
      <c r="A6" s="137" t="s">
        <v>359</v>
      </c>
      <c r="B6" s="138"/>
      <c r="C6" s="133" t="s">
        <v>358</v>
      </c>
      <c r="D6" s="134"/>
      <c r="E6" s="134"/>
      <c r="F6" s="134"/>
      <c r="G6" s="134"/>
      <c r="H6" s="139"/>
      <c r="I6" s="140"/>
      <c r="J6" s="144"/>
      <c r="K6" s="144"/>
      <c r="L6" s="141"/>
      <c r="M6" s="141"/>
      <c r="N6" s="49"/>
      <c r="O6" s="49"/>
      <c r="Q6" s="49"/>
      <c r="R6" s="49"/>
      <c r="S6" s="49"/>
      <c r="T6" s="49"/>
    </row>
    <row r="7" spans="1:13" ht="15" customHeight="1">
      <c r="A7" s="140"/>
      <c r="B7" s="140"/>
      <c r="C7" s="141"/>
      <c r="D7" s="117"/>
      <c r="E7" s="142"/>
      <c r="F7" s="143"/>
      <c r="G7" s="143"/>
      <c r="H7" s="144"/>
      <c r="I7" s="140"/>
      <c r="J7" s="144"/>
      <c r="K7" s="144"/>
      <c r="L7" s="141"/>
      <c r="M7" s="141"/>
    </row>
    <row r="8" spans="1:13" ht="15" customHeight="1">
      <c r="A8" s="145" t="s">
        <v>360</v>
      </c>
      <c r="B8" s="146"/>
      <c r="C8" s="146"/>
      <c r="D8" s="146"/>
      <c r="E8" s="146"/>
      <c r="F8" s="146"/>
      <c r="G8" s="146"/>
      <c r="H8" s="146"/>
      <c r="I8" s="146"/>
      <c r="J8" s="146"/>
      <c r="K8" s="146"/>
      <c r="L8" s="146"/>
      <c r="M8" s="146"/>
    </row>
    <row r="9" spans="1:13" ht="18" customHeight="1">
      <c r="A9" s="147" t="str">
        <f>L1</f>
        <v>Test Sample</v>
      </c>
      <c r="B9" s="147"/>
      <c r="C9" s="147"/>
      <c r="D9" s="147"/>
      <c r="E9" s="147"/>
      <c r="F9" s="147"/>
      <c r="G9" s="147"/>
      <c r="H9" s="147"/>
      <c r="I9" s="147"/>
      <c r="J9" s="147"/>
      <c r="K9" s="147"/>
      <c r="L9" s="147"/>
      <c r="M9" s="147"/>
    </row>
    <row r="10" spans="1:13" ht="15" customHeight="1">
      <c r="A10" s="147" t="s">
        <v>329</v>
      </c>
      <c r="B10" s="147" t="s">
        <v>334</v>
      </c>
      <c r="C10" s="147" t="s">
        <v>335</v>
      </c>
      <c r="D10" s="147" t="s">
        <v>336</v>
      </c>
      <c r="E10" s="147" t="s">
        <v>337</v>
      </c>
      <c r="F10" s="147" t="s">
        <v>338</v>
      </c>
      <c r="G10" s="147" t="s">
        <v>339</v>
      </c>
      <c r="H10" s="147" t="s">
        <v>340</v>
      </c>
      <c r="I10" s="147" t="s">
        <v>341</v>
      </c>
      <c r="J10" s="147" t="s">
        <v>342</v>
      </c>
      <c r="K10" s="147" t="s">
        <v>343</v>
      </c>
      <c r="L10" s="102" t="s">
        <v>361</v>
      </c>
      <c r="M10" s="99" t="s">
        <v>362</v>
      </c>
    </row>
    <row r="11" spans="1:13" ht="15" customHeight="1">
      <c r="A11" s="147" t="s">
        <v>363</v>
      </c>
      <c r="B11" s="148" t="str">
        <f>IF(ISERROR(AVERAGE(Calculations!C98:C99)),"",AVERAGE(Calculations!C98:C99))</f>
        <v/>
      </c>
      <c r="C11" s="148" t="str">
        <f>IF(ISERROR(AVERAGE(Calculations!D98:D99)),"",AVERAGE(Calculations!D98:D99))</f>
        <v/>
      </c>
      <c r="D11" s="148" t="str">
        <f>IF(ISERROR(AVERAGE(Calculations!E98:E99)),"",AVERAGE(Calculations!E98:E99))</f>
        <v/>
      </c>
      <c r="E11" s="148" t="str">
        <f>IF(ISERROR(AVERAGE(Calculations!F98:F99)),"",AVERAGE(Calculations!F98:F99))</f>
        <v/>
      </c>
      <c r="F11" s="148" t="str">
        <f>IF(ISERROR(AVERAGE(Calculations!G98:G99)),"",AVERAGE(Calculations!G98:G99))</f>
        <v/>
      </c>
      <c r="G11" s="148" t="str">
        <f>IF(ISERROR(AVERAGE(Calculations!H98:H99)),"",AVERAGE(Calculations!H98:H99))</f>
        <v/>
      </c>
      <c r="H11" s="148" t="str">
        <f>IF(ISERROR(AVERAGE(Calculations!I98:I99)),"",AVERAGE(Calculations!I98:I99))</f>
        <v/>
      </c>
      <c r="I11" s="148" t="str">
        <f>IF(ISERROR(AVERAGE(Calculations!J98:J99)),"",AVERAGE(Calculations!J98:J99))</f>
        <v/>
      </c>
      <c r="J11" s="148" t="str">
        <f>IF(ISERROR(AVERAGE(Calculations!K98:K99)),"",AVERAGE(Calculations!K98:K99))</f>
        <v/>
      </c>
      <c r="K11" s="148" t="str">
        <f>IF(ISERROR(AVERAGE(Calculations!L98:L99)),"",AVERAGE(Calculations!L97:L99))</f>
        <v/>
      </c>
      <c r="L11" s="160" t="e">
        <f aca="true" t="shared" si="0" ref="L11:L14">AVERAGE(B11:K11)</f>
        <v>#DIV/0!</v>
      </c>
      <c r="M11" s="160" t="e">
        <f>STDEV(B11:K11)</f>
        <v>#DIV/0!</v>
      </c>
    </row>
    <row r="12" spans="1:13" ht="15" customHeight="1">
      <c r="A12" s="102" t="s">
        <v>364</v>
      </c>
      <c r="B12" s="148" t="str">
        <f>IF(ISERROR(STDEV(Calculations!C98:C99)),"",STDEV(Calculations!C98:C99))</f>
        <v/>
      </c>
      <c r="C12" s="148" t="str">
        <f>IF(ISERROR(STDEV(Calculations!D98:D99)),"",STDEV(Calculations!D98:D99))</f>
        <v/>
      </c>
      <c r="D12" s="148" t="str">
        <f>IF(ISERROR(STDEV(Calculations!E98:E99)),"",STDEV(Calculations!E98:E99))</f>
        <v/>
      </c>
      <c r="E12" s="148" t="str">
        <f>IF(ISERROR(STDEV(Calculations!F98:F99)),"",STDEV(Calculations!F98:F99))</f>
        <v/>
      </c>
      <c r="F12" s="148" t="str">
        <f>IF(ISERROR(STDEV(Calculations!G98:G99)),"",STDEV(Calculations!G98:G99))</f>
        <v/>
      </c>
      <c r="G12" s="148" t="str">
        <f>IF(ISERROR(STDEV(Calculations!H98:H99)),"",STDEV(Calculations!H98:H99))</f>
        <v/>
      </c>
      <c r="H12" s="148" t="str">
        <f>IF(ISERROR(STDEV(Calculations!I98:I99)),"",STDEV(Calculations!I98:I99))</f>
        <v/>
      </c>
      <c r="I12" s="148" t="str">
        <f>IF(ISERROR(STDEV(Calculations!J98:J99)),"",STDEV(Calculations!J98:J99))</f>
        <v/>
      </c>
      <c r="J12" s="148" t="str">
        <f>IF(ISERROR(STDEV(Calculations!K98:K99)),"",STDEV(Calculations!K98:K99))</f>
        <v/>
      </c>
      <c r="K12" s="148" t="str">
        <f>IF(ISERROR(STDEV(Calculations!L98:L99)),"",STDEV(Calculations!L98:L99))</f>
        <v/>
      </c>
      <c r="L12" s="160" t="e">
        <f t="shared" si="0"/>
        <v>#DIV/0!</v>
      </c>
      <c r="M12" s="160" t="s">
        <v>365</v>
      </c>
    </row>
    <row r="13" spans="1:13" ht="15" customHeight="1">
      <c r="A13" s="147" t="s">
        <v>366</v>
      </c>
      <c r="B13" s="148" t="str">
        <f>IF(ISERROR(AVERAGE(Calculations!C96:C97)),"",AVERAGE(Calculations!C96:C97))</f>
        <v/>
      </c>
      <c r="C13" s="148" t="str">
        <f>IF(ISERROR(AVERAGE(Calculations!D96:D97)),"",AVERAGE(Calculations!D96:D97))</f>
        <v/>
      </c>
      <c r="D13" s="148" t="str">
        <f>IF(ISERROR(AVERAGE(Calculations!E96:E97)),"",AVERAGE(Calculations!E96:E97))</f>
        <v/>
      </c>
      <c r="E13" s="148" t="str">
        <f>IF(ISERROR(AVERAGE(Calculations!F96:F97)),"",AVERAGE(Calculations!F96:F97))</f>
        <v/>
      </c>
      <c r="F13" s="148" t="str">
        <f>IF(ISERROR(AVERAGE(Calculations!G96:G97)),"",AVERAGE(Calculations!G96:G97))</f>
        <v/>
      </c>
      <c r="G13" s="148" t="str">
        <f>IF(ISERROR(AVERAGE(Calculations!H96:H97)),"",AVERAGE(Calculations!H96:H97))</f>
        <v/>
      </c>
      <c r="H13" s="148" t="str">
        <f>IF(ISERROR(AVERAGE(Calculations!I96:I97)),"",AVERAGE(Calculations!I96:I97))</f>
        <v/>
      </c>
      <c r="I13" s="148" t="str">
        <f>IF(ISERROR(AVERAGE(Calculations!J96:J97)),"",AVERAGE(Calculations!J96:J97))</f>
        <v/>
      </c>
      <c r="J13" s="148" t="str">
        <f>IF(ISERROR(AVERAGE(Calculations!K96:K97)),"",AVERAGE(Calculations!K96:K97))</f>
        <v/>
      </c>
      <c r="K13" s="148" t="str">
        <f>IF(ISERROR(AVERAGE(Calculations!L96:L97)),"",AVERAGE(Calculations!L96:L97))</f>
        <v/>
      </c>
      <c r="L13" s="160" t="e">
        <f t="shared" si="0"/>
        <v>#DIV/0!</v>
      </c>
      <c r="M13" s="160" t="e">
        <f>STDEV(B13:K13)</f>
        <v>#DIV/0!</v>
      </c>
    </row>
    <row r="14" spans="1:13" ht="15" customHeight="1">
      <c r="A14" s="102" t="s">
        <v>367</v>
      </c>
      <c r="B14" s="148" t="str">
        <f>IF(ISERROR(STDEV(Calculations!C96:C97)),"",STDEV(Calculations!C96:C97))</f>
        <v/>
      </c>
      <c r="C14" s="148" t="str">
        <f>IF(ISERROR(STDEV(Calculations!D96:D97)),"",STDEV(Calculations!D96:D97))</f>
        <v/>
      </c>
      <c r="D14" s="148" t="str">
        <f>IF(ISERROR(STDEV(Calculations!E96:E97)),"",STDEV(Calculations!E96:E97))</f>
        <v/>
      </c>
      <c r="E14" s="148" t="str">
        <f>IF(ISERROR(STDEV(Calculations!F96:F97)),"",STDEV(Calculations!F96:F97))</f>
        <v/>
      </c>
      <c r="F14" s="148" t="str">
        <f>IF(ISERROR(STDEV(Calculations!G96:G97)),"",STDEV(Calculations!G96:G97))</f>
        <v/>
      </c>
      <c r="G14" s="148" t="str">
        <f>IF(ISERROR(STDEV(Calculations!H96:H97)),"",STDEV(Calculations!H96:H97))</f>
        <v/>
      </c>
      <c r="H14" s="148" t="str">
        <f>IF(ISERROR(STDEV(Calculations!I96:I97)),"",STDEV(Calculations!I96:I97))</f>
        <v/>
      </c>
      <c r="I14" s="148" t="str">
        <f>IF(ISERROR(STDEV(Calculations!J96:J97)),"",STDEV(Calculations!J96:J97))</f>
        <v/>
      </c>
      <c r="J14" s="148" t="str">
        <f>IF(ISERROR(STDEV(Calculations!K96:K97)),"",STDEV(Calculations!K96:K97))</f>
        <v/>
      </c>
      <c r="K14" s="148" t="str">
        <f>IF(ISERROR(STDEV(Calculations!L96:L97)),"",STDEV(Calculations!L96:L97))</f>
        <v/>
      </c>
      <c r="L14" s="160" t="e">
        <f t="shared" si="0"/>
        <v>#DIV/0!</v>
      </c>
      <c r="M14" s="160" t="s">
        <v>365</v>
      </c>
    </row>
    <row r="15" spans="1:13" ht="15" customHeight="1">
      <c r="A15" s="76" t="str">
        <f>L2</f>
        <v>Control Sample</v>
      </c>
      <c r="B15" s="77"/>
      <c r="C15" s="77"/>
      <c r="D15" s="77"/>
      <c r="E15" s="77"/>
      <c r="F15" s="77"/>
      <c r="G15" s="77"/>
      <c r="H15" s="77"/>
      <c r="I15" s="77"/>
      <c r="J15" s="77"/>
      <c r="K15" s="77"/>
      <c r="L15" s="77"/>
      <c r="M15" s="78"/>
    </row>
    <row r="16" spans="1:13" ht="15" customHeight="1">
      <c r="A16" s="147" t="s">
        <v>329</v>
      </c>
      <c r="B16" s="147" t="s">
        <v>334</v>
      </c>
      <c r="C16" s="147" t="s">
        <v>335</v>
      </c>
      <c r="D16" s="147" t="s">
        <v>336</v>
      </c>
      <c r="E16" s="147" t="s">
        <v>337</v>
      </c>
      <c r="F16" s="147" t="s">
        <v>338</v>
      </c>
      <c r="G16" s="147" t="s">
        <v>339</v>
      </c>
      <c r="H16" s="147" t="s">
        <v>340</v>
      </c>
      <c r="I16" s="147" t="s">
        <v>341</v>
      </c>
      <c r="J16" s="147" t="s">
        <v>342</v>
      </c>
      <c r="K16" s="147" t="s">
        <v>343</v>
      </c>
      <c r="L16" s="102" t="s">
        <v>361</v>
      </c>
      <c r="M16" s="99" t="s">
        <v>362</v>
      </c>
    </row>
    <row r="17" spans="1:13" ht="15" customHeight="1">
      <c r="A17" s="147" t="s">
        <v>363</v>
      </c>
      <c r="B17" s="148" t="str">
        <f>IF(ISERROR(AVERAGE(Calculations!O98:O99)),"",AVERAGE(Calculations!O98:O99))</f>
        <v/>
      </c>
      <c r="C17" s="148" t="str">
        <f>IF(ISERROR(AVERAGE(Calculations!P98:P99)),"",AVERAGE(Calculations!P98:P99))</f>
        <v/>
      </c>
      <c r="D17" s="148" t="str">
        <f>IF(ISERROR(AVERAGE(Calculations!Q98:Q99)),"",AVERAGE(Calculations!Q98:Q99))</f>
        <v/>
      </c>
      <c r="E17" s="148" t="str">
        <f>IF(ISERROR(AVERAGE(Calculations!R98:R99)),"",AVERAGE(Calculations!R98:R99))</f>
        <v/>
      </c>
      <c r="F17" s="148" t="str">
        <f>IF(ISERROR(AVERAGE(Calculations!S98:S99)),"",AVERAGE(Calculations!S98:S99))</f>
        <v/>
      </c>
      <c r="G17" s="148" t="str">
        <f>IF(ISERROR(AVERAGE(Calculations!T98:T99)),"",AVERAGE(Calculations!T98:T99))</f>
        <v/>
      </c>
      <c r="H17" s="148" t="str">
        <f>IF(ISERROR(AVERAGE(Calculations!U98:U99)),"",AVERAGE(Calculations!U98:U99))</f>
        <v/>
      </c>
      <c r="I17" s="148" t="str">
        <f>IF(ISERROR(AVERAGE(Calculations!V98:V99)),"",AVERAGE(Calculations!V98:V99))</f>
        <v/>
      </c>
      <c r="J17" s="148" t="str">
        <f>IF(ISERROR(AVERAGE(Calculations!W98:W99)),"",AVERAGE(Calculations!W98:W99))</f>
        <v/>
      </c>
      <c r="K17" s="148" t="str">
        <f>IF(ISERROR(AVERAGE(Calculations!X98:X99)),"",AVERAGE(Calculations!X98:X99))</f>
        <v/>
      </c>
      <c r="L17" s="160" t="e">
        <f aca="true" t="shared" si="1" ref="L17:L20">AVERAGE(B17:K17)</f>
        <v>#DIV/0!</v>
      </c>
      <c r="M17" s="160" t="e">
        <f>STDEV(B17:K17)</f>
        <v>#DIV/0!</v>
      </c>
    </row>
    <row r="18" spans="1:13" ht="15" customHeight="1">
      <c r="A18" s="102" t="s">
        <v>364</v>
      </c>
      <c r="B18" s="148" t="str">
        <f>IF(ISERROR(STDEV(Calculations!O98:O99)),"",STDEV(Calculations!O98:O99))</f>
        <v/>
      </c>
      <c r="C18" s="148" t="str">
        <f>IF(ISERROR(STDEV(Calculations!P98:P99)),"",STDEV(Calculations!P98:P99))</f>
        <v/>
      </c>
      <c r="D18" s="148" t="str">
        <f>IF(ISERROR(STDEV(Calculations!Q98:Q99)),"",STDEV(Calculations!Q98:Q99))</f>
        <v/>
      </c>
      <c r="E18" s="148" t="str">
        <f>IF(ISERROR(STDEV(Calculations!R98:R99)),"",STDEV(Calculations!R98:R99))</f>
        <v/>
      </c>
      <c r="F18" s="148" t="str">
        <f>IF(ISERROR(STDEV(Calculations!S98:S99)),"",STDEV(Calculations!S98:S99))</f>
        <v/>
      </c>
      <c r="G18" s="148" t="str">
        <f>IF(ISERROR(STDEV(Calculations!T98:T99)),"",STDEV(Calculations!T98:T99))</f>
        <v/>
      </c>
      <c r="H18" s="148" t="str">
        <f>IF(ISERROR(STDEV(Calculations!U98:U99)),"",STDEV(Calculations!U98:U99))</f>
        <v/>
      </c>
      <c r="I18" s="148" t="str">
        <f>IF(ISERROR(STDEV(Calculations!V98:V99)),"",STDEV(Calculations!V98:V99))</f>
        <v/>
      </c>
      <c r="J18" s="148" t="str">
        <f>IF(ISERROR(STDEV(Calculations!W98:W99)),"",STDEV(Calculations!W98:W99))</f>
        <v/>
      </c>
      <c r="K18" s="148" t="str">
        <f>IF(ISERROR(STDEV(Calculations!X98:X99)),"",STDEV(Calculations!X98:X99))</f>
        <v/>
      </c>
      <c r="L18" s="160" t="e">
        <f t="shared" si="1"/>
        <v>#DIV/0!</v>
      </c>
      <c r="M18" s="160" t="s">
        <v>365</v>
      </c>
    </row>
    <row r="19" spans="1:13" ht="15" customHeight="1">
      <c r="A19" s="147" t="s">
        <v>366</v>
      </c>
      <c r="B19" s="148" t="str">
        <f>IF(ISERROR(AVERAGE(Calculations!O96:O97)),"",AVERAGE(Calculations!O96:O97))</f>
        <v/>
      </c>
      <c r="C19" s="148" t="str">
        <f>IF(ISERROR(AVERAGE(Calculations!P96:P97)),"",AVERAGE(Calculations!P96:P97))</f>
        <v/>
      </c>
      <c r="D19" s="148" t="str">
        <f>IF(ISERROR(AVERAGE(Calculations!Q96:Q97)),"",AVERAGE(Calculations!Q96:Q97))</f>
        <v/>
      </c>
      <c r="E19" s="148" t="str">
        <f>IF(ISERROR(AVERAGE(Calculations!R96:R97)),"",AVERAGE(Calculations!R96:R97))</f>
        <v/>
      </c>
      <c r="F19" s="148" t="str">
        <f>IF(ISERROR(AVERAGE(Calculations!S96:S97)),"",AVERAGE(Calculations!S96:S97))</f>
        <v/>
      </c>
      <c r="G19" s="148" t="str">
        <f>IF(ISERROR(AVERAGE(Calculations!T96:T97)),"",AVERAGE(Calculations!T96:T97))</f>
        <v/>
      </c>
      <c r="H19" s="148" t="str">
        <f>IF(ISERROR(AVERAGE(Calculations!U96:U97)),"",AVERAGE(Calculations!U96:U97))</f>
        <v/>
      </c>
      <c r="I19" s="148" t="str">
        <f>IF(ISERROR(AVERAGE(Calculations!V96:V97)),"",AVERAGE(Calculations!V96:V97))</f>
        <v/>
      </c>
      <c r="J19" s="148" t="str">
        <f>IF(ISERROR(AVERAGE(Calculations!W96:W97)),"",AVERAGE(Calculations!W96:W97))</f>
        <v/>
      </c>
      <c r="K19" s="148" t="str">
        <f>IF(ISERROR(AVERAGE(Calculations!X96:X97)),"",AVERAGE(Calculations!X96:X97))</f>
        <v/>
      </c>
      <c r="L19" s="160" t="e">
        <f t="shared" si="1"/>
        <v>#DIV/0!</v>
      </c>
      <c r="M19" s="160" t="e">
        <f>STDEV(B19:K19)</f>
        <v>#DIV/0!</v>
      </c>
    </row>
    <row r="20" spans="1:13" ht="15" customHeight="1">
      <c r="A20" s="102" t="s">
        <v>367</v>
      </c>
      <c r="B20" s="148" t="str">
        <f>IF(ISERROR(STDEV(Calculations!O96:O97)),"",STDEV(Calculations!O96:O97))</f>
        <v/>
      </c>
      <c r="C20" s="148" t="str">
        <f>IF(ISERROR(STDEV(Calculations!P96:P97)),"",STDEV(Calculations!P96:P97))</f>
        <v/>
      </c>
      <c r="D20" s="148" t="str">
        <f>IF(ISERROR(STDEV(Calculations!Q96:Q97)),"",STDEV(Calculations!Q96:Q97))</f>
        <v/>
      </c>
      <c r="E20" s="148" t="str">
        <f>IF(ISERROR(STDEV(Calculations!R96:R97)),"",STDEV(Calculations!R96:R97))</f>
        <v/>
      </c>
      <c r="F20" s="148" t="str">
        <f>IF(ISERROR(STDEV(Calculations!S96:S97)),"",STDEV(Calculations!S96:S97))</f>
        <v/>
      </c>
      <c r="G20" s="148" t="str">
        <f>IF(ISERROR(STDEV(Calculations!T96:T97)),"",STDEV(Calculations!T96:T97))</f>
        <v/>
      </c>
      <c r="H20" s="148" t="str">
        <f>IF(ISERROR(STDEV(Calculations!U96:U97)),"",STDEV(Calculations!U96:U97))</f>
        <v/>
      </c>
      <c r="I20" s="148" t="str">
        <f>IF(ISERROR(STDEV(Calculations!V96:V97)),"",STDEV(Calculations!V96:V97))</f>
        <v/>
      </c>
      <c r="J20" s="148" t="str">
        <f>IF(ISERROR(STDEV(Calculations!W96:W97)),"",STDEV(Calculations!W96:W97))</f>
        <v/>
      </c>
      <c r="K20" s="148" t="str">
        <f>IF(ISERROR(STDEV(Calculations!X96:X97)),"",STDEV(Calculations!X96:X97))</f>
        <v/>
      </c>
      <c r="L20" s="160" t="e">
        <f t="shared" si="1"/>
        <v>#DIV/0!</v>
      </c>
      <c r="M20" s="160" t="s">
        <v>365</v>
      </c>
    </row>
    <row r="21" spans="1:11" ht="15" customHeight="1">
      <c r="A21" s="149" t="s">
        <v>368</v>
      </c>
      <c r="B21" s="150"/>
      <c r="C21" s="150"/>
      <c r="D21" s="150"/>
      <c r="E21" s="150"/>
      <c r="F21" s="150"/>
      <c r="G21" s="150"/>
      <c r="H21" s="150"/>
      <c r="I21" s="150"/>
      <c r="J21" s="150"/>
      <c r="K21" s="150"/>
    </row>
    <row r="22" spans="1:13" ht="15" customHeight="1">
      <c r="A22" s="147" t="str">
        <f>L1</f>
        <v>Test Sample</v>
      </c>
      <c r="B22" s="147"/>
      <c r="C22" s="147"/>
      <c r="D22" s="147"/>
      <c r="E22" s="147"/>
      <c r="F22" s="147"/>
      <c r="G22" s="147"/>
      <c r="H22" s="147"/>
      <c r="I22" s="147"/>
      <c r="J22" s="147"/>
      <c r="K22" s="147"/>
      <c r="L22" s="161"/>
      <c r="M22" s="161"/>
    </row>
    <row r="23" spans="1:13" ht="15" customHeight="1">
      <c r="A23" s="147" t="s">
        <v>329</v>
      </c>
      <c r="B23" s="147" t="s">
        <v>334</v>
      </c>
      <c r="C23" s="147" t="s">
        <v>335</v>
      </c>
      <c r="D23" s="147" t="s">
        <v>336</v>
      </c>
      <c r="E23" s="147" t="s">
        <v>337</v>
      </c>
      <c r="F23" s="147" t="s">
        <v>338</v>
      </c>
      <c r="G23" s="147" t="s">
        <v>339</v>
      </c>
      <c r="H23" s="147" t="s">
        <v>340</v>
      </c>
      <c r="I23" s="147" t="s">
        <v>341</v>
      </c>
      <c r="J23" s="147" t="s">
        <v>342</v>
      </c>
      <c r="K23" s="147" t="s">
        <v>343</v>
      </c>
      <c r="L23" s="161"/>
      <c r="M23" s="161"/>
    </row>
    <row r="24" spans="1:13" ht="15" customHeight="1">
      <c r="A24" s="147" t="s">
        <v>369</v>
      </c>
      <c r="B24" s="148" t="str">
        <f>IF(ISERR(B13-B11),"",B13-B11)</f>
        <v/>
      </c>
      <c r="C24" s="148" t="str">
        <f>IF(ISERR(C13-C11),"",C13-C11)</f>
        <v/>
      </c>
      <c r="D24" s="148" t="str">
        <f aca="true" t="shared" si="2" ref="D24:K24">IF(ISERR(D13-D11),"",D13-D11)</f>
        <v/>
      </c>
      <c r="E24" s="148" t="str">
        <f t="shared" si="2"/>
        <v/>
      </c>
      <c r="F24" s="148" t="str">
        <f t="shared" si="2"/>
        <v/>
      </c>
      <c r="G24" s="148" t="str">
        <f t="shared" si="2"/>
        <v/>
      </c>
      <c r="H24" s="148" t="str">
        <f t="shared" si="2"/>
        <v/>
      </c>
      <c r="I24" s="148" t="str">
        <f t="shared" si="2"/>
        <v/>
      </c>
      <c r="J24" s="148" t="str">
        <f t="shared" si="2"/>
        <v/>
      </c>
      <c r="K24" s="148" t="str">
        <f t="shared" si="2"/>
        <v/>
      </c>
      <c r="L24" s="162"/>
      <c r="M24" s="163"/>
    </row>
    <row r="25" spans="1:13" ht="15" customHeight="1">
      <c r="A25" s="102" t="s">
        <v>370</v>
      </c>
      <c r="B25" s="151" t="str">
        <f>IF(B24="","",IF(B24&lt;3,"Pass","Inquiry"))</f>
        <v/>
      </c>
      <c r="C25" s="151" t="str">
        <f aca="true" t="shared" si="3" ref="C25:K25">IF(C24="","",IF(C24&lt;3,"Pass","Inquiry"))</f>
        <v/>
      </c>
      <c r="D25" s="151" t="str">
        <f t="shared" si="3"/>
        <v/>
      </c>
      <c r="E25" s="151" t="str">
        <f t="shared" si="3"/>
        <v/>
      </c>
      <c r="F25" s="151" t="str">
        <f t="shared" si="3"/>
        <v/>
      </c>
      <c r="G25" s="151" t="str">
        <f t="shared" si="3"/>
        <v/>
      </c>
      <c r="H25" s="151" t="str">
        <f t="shared" si="3"/>
        <v/>
      </c>
      <c r="I25" s="151" t="str">
        <f t="shared" si="3"/>
        <v/>
      </c>
      <c r="J25" s="151" t="str">
        <f t="shared" si="3"/>
        <v/>
      </c>
      <c r="K25" s="151" t="str">
        <f t="shared" si="3"/>
        <v/>
      </c>
      <c r="L25" s="164"/>
      <c r="M25" s="164"/>
    </row>
    <row r="26" spans="1:11" ht="15" customHeight="1">
      <c r="A26" s="147" t="str">
        <f>L2</f>
        <v>Control Sample</v>
      </c>
      <c r="B26" s="147"/>
      <c r="C26" s="147"/>
      <c r="D26" s="147"/>
      <c r="E26" s="147"/>
      <c r="F26" s="147"/>
      <c r="G26" s="147"/>
      <c r="H26" s="147"/>
      <c r="I26" s="147"/>
      <c r="J26" s="147"/>
      <c r="K26" s="147"/>
    </row>
    <row r="27" spans="1:11" ht="15" customHeight="1">
      <c r="A27" s="147" t="s">
        <v>329</v>
      </c>
      <c r="B27" s="147" t="s">
        <v>334</v>
      </c>
      <c r="C27" s="147" t="s">
        <v>335</v>
      </c>
      <c r="D27" s="147" t="s">
        <v>336</v>
      </c>
      <c r="E27" s="147" t="s">
        <v>337</v>
      </c>
      <c r="F27" s="147" t="s">
        <v>338</v>
      </c>
      <c r="G27" s="147" t="s">
        <v>339</v>
      </c>
      <c r="H27" s="147" t="s">
        <v>340</v>
      </c>
      <c r="I27" s="147" t="s">
        <v>341</v>
      </c>
      <c r="J27" s="147" t="s">
        <v>342</v>
      </c>
      <c r="K27" s="147" t="s">
        <v>343</v>
      </c>
    </row>
    <row r="28" spans="1:11" ht="15" customHeight="1">
      <c r="A28" s="147" t="s">
        <v>369</v>
      </c>
      <c r="B28" s="148" t="str">
        <f>IF(ISERR(B19-B17),"",B19-B17)</f>
        <v/>
      </c>
      <c r="C28" s="148" t="str">
        <f aca="true" t="shared" si="4" ref="C28:K28">IF(ISERR(C19-C17),"",C19-C17)</f>
        <v/>
      </c>
      <c r="D28" s="148" t="str">
        <f t="shared" si="4"/>
        <v/>
      </c>
      <c r="E28" s="148" t="str">
        <f t="shared" si="4"/>
        <v/>
      </c>
      <c r="F28" s="148" t="str">
        <f t="shared" si="4"/>
        <v/>
      </c>
      <c r="G28" s="148" t="str">
        <f t="shared" si="4"/>
        <v/>
      </c>
      <c r="H28" s="148" t="str">
        <f t="shared" si="4"/>
        <v/>
      </c>
      <c r="I28" s="148" t="str">
        <f t="shared" si="4"/>
        <v/>
      </c>
      <c r="J28" s="148" t="str">
        <f t="shared" si="4"/>
        <v/>
      </c>
      <c r="K28" s="148" t="str">
        <f t="shared" si="4"/>
        <v/>
      </c>
    </row>
    <row r="29" spans="1:11" ht="15" customHeight="1">
      <c r="A29" s="102" t="s">
        <v>370</v>
      </c>
      <c r="B29" s="151" t="str">
        <f>IF(B28="","",IF(B28&lt;3,"Pass","Inquiry"))</f>
        <v/>
      </c>
      <c r="C29" s="151" t="str">
        <f aca="true" t="shared" si="5" ref="C29:K29">IF(C28="","",IF(C28&lt;3,"Pass","Inquiry"))</f>
        <v/>
      </c>
      <c r="D29" s="151" t="str">
        <f t="shared" si="5"/>
        <v/>
      </c>
      <c r="E29" s="151" t="str">
        <f t="shared" si="5"/>
        <v/>
      </c>
      <c r="F29" s="151" t="str">
        <f t="shared" si="5"/>
        <v/>
      </c>
      <c r="G29" s="151" t="str">
        <f t="shared" si="5"/>
        <v/>
      </c>
      <c r="H29" s="151" t="str">
        <f t="shared" si="5"/>
        <v/>
      </c>
      <c r="I29" s="151" t="str">
        <f t="shared" si="5"/>
        <v/>
      </c>
      <c r="J29" s="151" t="str">
        <f t="shared" si="5"/>
        <v/>
      </c>
      <c r="K29" s="151" t="str">
        <f t="shared" si="5"/>
        <v/>
      </c>
    </row>
    <row r="30" ht="15" customHeight="1"/>
    <row r="31" spans="1:11" ht="15" customHeight="1">
      <c r="A31" s="149" t="s">
        <v>371</v>
      </c>
      <c r="B31" s="152"/>
      <c r="C31" s="152"/>
      <c r="D31" s="152"/>
      <c r="E31" s="152"/>
      <c r="F31" s="152"/>
      <c r="G31" s="152"/>
      <c r="H31" s="152"/>
      <c r="I31" s="152"/>
      <c r="J31" s="152"/>
      <c r="K31" s="152"/>
    </row>
    <row r="32" spans="1:11" ht="23.25" customHeight="1">
      <c r="A32" s="147" t="str">
        <f>L1</f>
        <v>Test Sample</v>
      </c>
      <c r="B32" s="147"/>
      <c r="C32" s="147"/>
      <c r="D32" s="147"/>
      <c r="E32" s="147"/>
      <c r="F32" s="147"/>
      <c r="G32" s="147"/>
      <c r="H32" s="147"/>
      <c r="I32" s="147"/>
      <c r="J32" s="147"/>
      <c r="K32" s="147"/>
    </row>
    <row r="33" spans="1:11" ht="22.5" customHeight="1">
      <c r="A33" s="147" t="s">
        <v>329</v>
      </c>
      <c r="B33" s="147" t="s">
        <v>334</v>
      </c>
      <c r="C33" s="147" t="s">
        <v>335</v>
      </c>
      <c r="D33" s="147" t="s">
        <v>336</v>
      </c>
      <c r="E33" s="147" t="s">
        <v>337</v>
      </c>
      <c r="F33" s="147" t="s">
        <v>338</v>
      </c>
      <c r="G33" s="147" t="s">
        <v>339</v>
      </c>
      <c r="H33" s="147" t="s">
        <v>340</v>
      </c>
      <c r="I33" s="147" t="s">
        <v>341</v>
      </c>
      <c r="J33" s="147" t="s">
        <v>342</v>
      </c>
      <c r="K33" s="147" t="s">
        <v>343</v>
      </c>
    </row>
    <row r="34" spans="1:11" ht="15" customHeight="1">
      <c r="A34" s="147" t="s">
        <v>372</v>
      </c>
      <c r="B34" s="153" t="str">
        <f>IF(ISERROR(STDEV(Calculations!C88:C89)),"",STDEV(Calculations!C88:C89))</f>
        <v/>
      </c>
      <c r="C34" s="153" t="str">
        <f>IF(ISERROR(STDEV(Calculations!D88:D89)),"",STDEV(Calculations!D88:D89))</f>
        <v/>
      </c>
      <c r="D34" s="153" t="str">
        <f>IF(ISERROR(STDEV(Calculations!E88:E89)),"",STDEV(Calculations!E88:E89))</f>
        <v/>
      </c>
      <c r="E34" s="153" t="str">
        <f>IF(ISERROR(STDEV(Calculations!F88:F89)),"",STDEV(Calculations!F88:F89))</f>
        <v/>
      </c>
      <c r="F34" s="153" t="str">
        <f>IF(ISERROR(STDEV(Calculations!G88:G89)),"",STDEV(Calculations!G88:G89))</f>
        <v/>
      </c>
      <c r="G34" s="153" t="str">
        <f>IF(ISERROR(STDEV(Calculations!H88:H89)),"",STDEV(Calculations!H88:H89))</f>
        <v/>
      </c>
      <c r="H34" s="153" t="str">
        <f>IF(ISERROR(STDEV(Calculations!I88:I89)),"",STDEV(Calculations!I88:I89))</f>
        <v/>
      </c>
      <c r="I34" s="153" t="str">
        <f>IF(ISERROR(STDEV(Calculations!J88:J89)),"",STDEV(Calculations!J88:J89))</f>
        <v/>
      </c>
      <c r="J34" s="153" t="str">
        <f>IF(ISERROR(STDEV(Calculations!K88:K89)),"",STDEV(Calculations!K88:K89))</f>
        <v/>
      </c>
      <c r="K34" s="153" t="str">
        <f>IF(ISERROR(STDEV(Calculations!L88:L89)),"",STDEV(Calculations!L88:L89))</f>
        <v/>
      </c>
    </row>
    <row r="35" spans="1:11" ht="16.5" customHeight="1">
      <c r="A35" s="102" t="s">
        <v>373</v>
      </c>
      <c r="B35" s="154" t="str">
        <f>IF(B34="","",IF(OR(B34&lt;&gt;0,Calculations!C88&lt;&gt;35,Calculations!C89&lt;&gt;35),"No","Pass"))</f>
        <v/>
      </c>
      <c r="C35" s="154" t="str">
        <f>IF(C34="","",IF(OR(C34&lt;&gt;0,Calculations!D88&lt;&gt;35,Calculations!D89&lt;&gt;35),"No","Pass"))</f>
        <v/>
      </c>
      <c r="D35" s="154" t="str">
        <f>IF(D34="","",IF(OR(D34&lt;&gt;0,Calculations!E88&lt;&gt;35,Calculations!E89&lt;&gt;35),"No","Pass"))</f>
        <v/>
      </c>
      <c r="E35" s="154" t="str">
        <f>IF(E34="","",IF(OR(E34&lt;&gt;0,Calculations!F88&lt;&gt;35,Calculations!F89&lt;&gt;35),"No","Pass"))</f>
        <v/>
      </c>
      <c r="F35" s="154" t="str">
        <f>IF(F34="","",IF(OR(F34&lt;&gt;0,Calculations!G88&lt;&gt;35,Calculations!G89&lt;&gt;35),"No","Pass"))</f>
        <v/>
      </c>
      <c r="G35" s="154" t="str">
        <f>IF(G34="","",IF(OR(G34&lt;&gt;0,Calculations!H88&lt;&gt;35,Calculations!H89&lt;&gt;35),"No","Pass"))</f>
        <v/>
      </c>
      <c r="H35" s="154" t="str">
        <f>IF(H34="","",IF(OR(H34&lt;&gt;0,Calculations!I88&lt;&gt;35,Calculations!I89&lt;&gt;35),"No","Pass"))</f>
        <v/>
      </c>
      <c r="I35" s="154" t="str">
        <f>IF(I34="","",IF(OR(I34&lt;&gt;0,Calculations!J88&lt;&gt;35,Calculations!J89&lt;&gt;35),"No","Pass"))</f>
        <v/>
      </c>
      <c r="J35" s="154" t="str">
        <f>IF(J34="","",IF(OR(J34&lt;&gt;0,Calculations!K88&lt;&gt;35,Calculations!K89&lt;&gt;35),"No","Pass"))</f>
        <v/>
      </c>
      <c r="K35" s="154" t="str">
        <f>IF(K34="","",IF(OR(K34&lt;&gt;0,Calculations!L88&lt;&gt;35,Calculations!L89&lt;&gt;35),"No","Pass"))</f>
        <v/>
      </c>
    </row>
    <row r="36" spans="1:11" ht="20.25" customHeight="1">
      <c r="A36" s="147" t="str">
        <f>L2</f>
        <v>Control Sample</v>
      </c>
      <c r="B36" s="147"/>
      <c r="C36" s="147"/>
      <c r="D36" s="147"/>
      <c r="E36" s="147"/>
      <c r="F36" s="147"/>
      <c r="G36" s="147"/>
      <c r="H36" s="147"/>
      <c r="I36" s="147"/>
      <c r="J36" s="147"/>
      <c r="K36" s="147"/>
    </row>
    <row r="37" spans="1:11" ht="15" customHeight="1">
      <c r="A37" s="147" t="s">
        <v>329</v>
      </c>
      <c r="B37" s="147" t="s">
        <v>334</v>
      </c>
      <c r="C37" s="147" t="s">
        <v>335</v>
      </c>
      <c r="D37" s="147" t="s">
        <v>336</v>
      </c>
      <c r="E37" s="147" t="s">
        <v>337</v>
      </c>
      <c r="F37" s="147" t="s">
        <v>338</v>
      </c>
      <c r="G37" s="147" t="s">
        <v>339</v>
      </c>
      <c r="H37" s="147" t="s">
        <v>340</v>
      </c>
      <c r="I37" s="147" t="s">
        <v>341</v>
      </c>
      <c r="J37" s="147" t="s">
        <v>342</v>
      </c>
      <c r="K37" s="147" t="s">
        <v>343</v>
      </c>
    </row>
    <row r="38" spans="1:11" ht="15" customHeight="1">
      <c r="A38" s="147" t="s">
        <v>374</v>
      </c>
      <c r="B38" s="153" t="str">
        <f>IF(ISERROR(STDEV(Calculations!O88:O89)),"",STDEV(Calculations!O88:O89))</f>
        <v/>
      </c>
      <c r="C38" s="153" t="str">
        <f>IF(ISERROR(STDEV(Calculations!P88:P89)),"",STDEV(Calculations!P88:P89))</f>
        <v/>
      </c>
      <c r="D38" s="153" t="str">
        <f>IF(ISERROR(STDEV(Calculations!Q88:Q89)),"",STDEV(Calculations!Q88:Q89))</f>
        <v/>
      </c>
      <c r="E38" s="153" t="str">
        <f>IF(ISERROR(STDEV(Calculations!R88:R89)),"",STDEV(Calculations!R88:R89))</f>
        <v/>
      </c>
      <c r="F38" s="153" t="str">
        <f>IF(ISERROR(STDEV(Calculations!S88:S89)),"",STDEV(Calculations!S88:S89))</f>
        <v/>
      </c>
      <c r="G38" s="153" t="str">
        <f>IF(ISERROR(STDEV(Calculations!T88:T89)),"",STDEV(Calculations!T88:T89))</f>
        <v/>
      </c>
      <c r="H38" s="153" t="str">
        <f>IF(ISERROR(STDEV(Calculations!U88:U89)),"",STDEV(Calculations!U88:U89))</f>
        <v/>
      </c>
      <c r="I38" s="153" t="str">
        <f>IF(ISERROR(STDEV(Calculations!V88:V89)),"",STDEV(Calculations!V88:V89))</f>
        <v/>
      </c>
      <c r="J38" s="153" t="str">
        <f>IF(ISERROR(STDEV(Calculations!W88:W89)),"",STDEV(Calculations!W88:W89))</f>
        <v/>
      </c>
      <c r="K38" s="153" t="str">
        <f>IF(ISERROR(STDEV(Calculations!X88:X89)),"",STDEV(Calculations!X88:X89))</f>
        <v/>
      </c>
    </row>
    <row r="39" spans="1:11" ht="15" customHeight="1">
      <c r="A39" s="102" t="s">
        <v>373</v>
      </c>
      <c r="B39" s="154" t="str">
        <f>IF(B38="","",IF(OR(B38&lt;&gt;0,Calculations!O88&lt;&gt;35,Calculations!O89&lt;&gt;35),"No","Pass"))</f>
        <v/>
      </c>
      <c r="C39" s="154" t="str">
        <f>IF(C38="","",IF(OR(C38&lt;&gt;0,Calculations!P88&lt;&gt;35,Calculations!P89&lt;&gt;35),"No","Pass"))</f>
        <v/>
      </c>
      <c r="D39" s="154" t="str">
        <f>IF(D38="","",IF(OR(D38&lt;&gt;0,Calculations!Q88&lt;&gt;35,Calculations!Q89&lt;&gt;35),"No","Pass"))</f>
        <v/>
      </c>
      <c r="E39" s="154" t="str">
        <f>IF(E38="","",IF(OR(E38&lt;&gt;0,Calculations!R88&lt;&gt;35,Calculations!R89&lt;&gt;35),"No","Pass"))</f>
        <v/>
      </c>
      <c r="F39" s="154" t="str">
        <f>IF(F38="","",IF(OR(F38&lt;&gt;0,Calculations!S88&lt;&gt;35,Calculations!S89&lt;&gt;35),"No","Pass"))</f>
        <v/>
      </c>
      <c r="G39" s="154" t="str">
        <f>IF(G38="","",IF(OR(G38&lt;&gt;0,Calculations!T88&lt;&gt;35,Calculations!T89&lt;&gt;35),"No","Pass"))</f>
        <v/>
      </c>
      <c r="H39" s="154" t="str">
        <f>IF(H38="","",IF(OR(H38&lt;&gt;0,Calculations!U88&lt;&gt;35,Calculations!U89&lt;&gt;35),"No","Pass"))</f>
        <v/>
      </c>
      <c r="I39" s="154" t="str">
        <f>IF(I38="","",IF(OR(I38&lt;&gt;0,Calculations!V88&lt;&gt;35,Calculations!V89&lt;&gt;35),"No","Pass"))</f>
        <v/>
      </c>
      <c r="J39" s="154" t="str">
        <f>IF(J38="","",IF(OR(J38&lt;&gt;0,Calculations!W88&lt;&gt;35,Calculations!W89&lt;&gt;35),"No","Pass"))</f>
        <v/>
      </c>
      <c r="K39" s="154" t="str">
        <f>IF(K38="","",IF(OR(K38&lt;&gt;0,Calculations!X88&lt;&gt;35,Calculations!X89&lt;&gt;35),"No","Pass"))</f>
        <v/>
      </c>
    </row>
    <row r="40" ht="30" customHeight="1"/>
    <row r="41" ht="15" customHeight="1"/>
    <row r="42" ht="15" customHeight="1"/>
    <row r="43" ht="15" customHeight="1"/>
    <row r="44" ht="15" customHeight="1"/>
    <row r="45" ht="30" customHeight="1"/>
    <row r="46" ht="15" customHeight="1"/>
    <row r="47" ht="15" customHeight="1"/>
    <row r="48" ht="15" customHeight="1"/>
    <row r="59" ht="15" customHeight="1"/>
    <row r="60" ht="15" customHeight="1"/>
    <row r="61" ht="15" customHeight="1"/>
    <row r="62" ht="15" customHeight="1"/>
    <row r="63" ht="15" customHeight="1"/>
    <row r="64" ht="15" customHeight="1"/>
    <row r="65" ht="15" customHeight="1"/>
    <row r="66" ht="15" customHeight="1"/>
  </sheetData>
  <mergeCells count="22">
    <mergeCell ref="A1:H1"/>
    <mergeCell ref="I1:K1"/>
    <mergeCell ref="L1:M1"/>
    <mergeCell ref="A2:B2"/>
    <mergeCell ref="C2:D2"/>
    <mergeCell ref="E2:H2"/>
    <mergeCell ref="I2:K2"/>
    <mergeCell ref="L2:M2"/>
    <mergeCell ref="C4:G4"/>
    <mergeCell ref="C5:G5"/>
    <mergeCell ref="A6:B6"/>
    <mergeCell ref="C6:G6"/>
    <mergeCell ref="A8:M8"/>
    <mergeCell ref="A9:M9"/>
    <mergeCell ref="A15:M15"/>
    <mergeCell ref="A21:K21"/>
    <mergeCell ref="A22:K22"/>
    <mergeCell ref="A26:K26"/>
    <mergeCell ref="A31:K31"/>
    <mergeCell ref="A32:K32"/>
    <mergeCell ref="A36:K36"/>
    <mergeCell ref="A3:B5"/>
  </mergeCells>
  <conditionalFormatting sqref="L25:M25 B12:K12 B18:K18">
    <cfRule type="cellIs" priority="1" dxfId="0" operator="equal" stopIfTrue="1">
      <formula>"Please check"</formula>
    </cfRule>
  </conditionalFormatting>
  <dataValidations count="1">
    <dataValidation type="list" showDropDown="1" showInputMessage="1" showErrorMessage="1" sqref="C6:G6">
      <formula1>$C$4:$C$5</formula1>
    </dataValidation>
  </dataValidations>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2"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6" customWidth="1"/>
    <col min="4" max="4" width="12.28125" style="96" customWidth="1"/>
    <col min="5" max="6" width="10.7109375" style="96" customWidth="1"/>
    <col min="7" max="7" width="15.7109375" style="96" customWidth="1"/>
    <col min="8" max="8" width="10.7109375" style="96" customWidth="1"/>
    <col min="9" max="9" width="15.7109375" style="96" customWidth="1"/>
    <col min="10" max="10" width="20.421875" style="0" customWidth="1"/>
  </cols>
  <sheetData>
    <row r="1" spans="1:10" s="95" customFormat="1" ht="27" customHeight="1">
      <c r="A1" s="6" t="s">
        <v>5</v>
      </c>
      <c r="B1" s="15" t="s">
        <v>329</v>
      </c>
      <c r="C1" s="97" t="s">
        <v>375</v>
      </c>
      <c r="D1" s="98"/>
      <c r="E1" s="97" t="s">
        <v>376</v>
      </c>
      <c r="F1" s="98"/>
      <c r="G1" s="99" t="s">
        <v>377</v>
      </c>
      <c r="H1" s="99" t="s">
        <v>378</v>
      </c>
      <c r="I1" s="99" t="s">
        <v>379</v>
      </c>
      <c r="J1" s="6" t="s">
        <v>380</v>
      </c>
    </row>
    <row r="2" spans="1:10" s="95" customFormat="1" ht="29.25" customHeight="1">
      <c r="A2" s="100"/>
      <c r="B2" s="101"/>
      <c r="C2" s="102" t="str">
        <f>E2</f>
        <v>Test Sample</v>
      </c>
      <c r="D2" s="102" t="str">
        <f>F2</f>
        <v>Control Sample</v>
      </c>
      <c r="E2" s="103" t="s">
        <v>381</v>
      </c>
      <c r="F2" s="103" t="s">
        <v>382</v>
      </c>
      <c r="G2" s="102" t="str">
        <f>C2&amp;" /"&amp;D2</f>
        <v>Test Sample /Control Sample</v>
      </c>
      <c r="H2" s="102" t="s">
        <v>383</v>
      </c>
      <c r="I2" s="102" t="str">
        <f>C2&amp;" /"&amp;D2</f>
        <v>Test Sample /Control Sample</v>
      </c>
      <c r="J2" s="8"/>
    </row>
    <row r="3" spans="1:10" ht="15" customHeight="1">
      <c r="A3" s="104" t="str">
        <f>'Gene Table'!C3</f>
        <v>NM_000130</v>
      </c>
      <c r="B3" s="105" t="s">
        <v>7</v>
      </c>
      <c r="C3" s="106" t="str">
        <f>Calculations!BO4</f>
        <v>N/A</v>
      </c>
      <c r="D3" s="106" t="str">
        <f>Calculations!BP4</f>
        <v>N/A</v>
      </c>
      <c r="E3" s="107" t="str">
        <f>IF(ISERROR(2^-C3),"N/A",2^-C3)</f>
        <v>N/A</v>
      </c>
      <c r="F3" s="107" t="str">
        <f>IF(ISERROR(2^-D3),"N/A",2^-D3)</f>
        <v>N/A</v>
      </c>
      <c r="G3" s="106" t="str">
        <f>IF(ISERROR(E3/F3),"N/A",E3/F3)</f>
        <v>N/A</v>
      </c>
      <c r="H3" s="108" t="str">
        <f>IF(OR(COUNT(Calculations!BS4:CB4)&lt;3,COUNT(Calculations!CC4:CL4)&lt;3),"N/A",IF(ISERROR(TTEST(Calculations!CC4:CL4,Calculations!BS4:CB4,2,2)),"N/A",TTEST(Calculations!CC4:CL4,Calculations!BS4:CB4,2,2)))</f>
        <v>N/A</v>
      </c>
      <c r="I3" s="106" t="str">
        <f aca="true" t="shared" si="0" ref="I3:I66">IF(G3&gt;1,G3,-1/G3)</f>
        <v>N/A</v>
      </c>
      <c r="J3" s="109" t="str">
        <f>IF(AND('Test Sample Data'!M3&gt;=35,'Control Sample Data'!M3&gt;=35),"Type 3",IF(AND('Test Sample Data'!M3&gt;=30,'Control Sample Data'!M3&gt;=30,OR(H3&gt;=0.05,I3="N/A")),"Type 2",IF(OR(AND('Test Sample Data'!M3&gt;=30,'Control Sample Data'!M3&lt;=30),AND('Test Sample Data'!M3&lt;=30,'Control Sample Data'!M3&gt;=30)),"Type 1","OKAY")))</f>
        <v>Type 3</v>
      </c>
    </row>
    <row r="4" spans="1:19" ht="15" customHeight="1">
      <c r="A4" s="104" t="str">
        <f>'Gene Table'!C4</f>
        <v>NM_000506</v>
      </c>
      <c r="B4" s="105" t="s">
        <v>11</v>
      </c>
      <c r="C4" s="106" t="str">
        <f>Calculations!BO5</f>
        <v>N/A</v>
      </c>
      <c r="D4" s="106" t="str">
        <f>Calculations!BP5</f>
        <v>N/A</v>
      </c>
      <c r="E4" s="107" t="str">
        <f>IF(ISERROR(2^-C4),"N/A",2^-C4)</f>
        <v>N/A</v>
      </c>
      <c r="F4" s="107" t="str">
        <f aca="true" t="shared" si="1" ref="F4:F67">IF(ISERROR(2^-D4),"N/A",2^-D4)</f>
        <v>N/A</v>
      </c>
      <c r="G4" s="106" t="str">
        <f aca="true" t="shared" si="2" ref="G4:G17">IF(ISERROR(E4/F4),"N/A",E4/F4)</f>
        <v>N/A</v>
      </c>
      <c r="H4" s="108" t="str">
        <f>IF(OR(COUNT(Calculations!BS5:CB5)&lt;3,COUNT(Calculations!CC5:CL5)&lt;3),"N/A",IF(ISERROR(TTEST(Calculations!CC5:CL5,Calculations!BS5:CB5,2,2)),"N/A",TTEST(Calculations!CC5:CL5,Calculations!BS5:CB5,2,2)))</f>
        <v>N/A</v>
      </c>
      <c r="I4" s="106" t="str">
        <f t="shared" si="0"/>
        <v>N/A</v>
      </c>
      <c r="J4" s="109" t="str">
        <f>IF(AND('Test Sample Data'!M4&gt;=35,'Control Sample Data'!M4&gt;=35),"Type 3",IF(AND('Test Sample Data'!M4&gt;=30,'Control Sample Data'!M4&gt;=30,OR(H4&gt;=0.05,I4="N/A")),"Type 2",IF(OR(AND('Test Sample Data'!M4&gt;=30,'Control Sample Data'!M4&lt;=30),AND('Test Sample Data'!M4&lt;=30,'Control Sample Data'!M4&gt;=30)),"Type 1","OKAY")))</f>
        <v>Type 3</v>
      </c>
      <c r="N4" s="110"/>
      <c r="O4" s="110"/>
      <c r="P4" s="110"/>
      <c r="Q4" s="110"/>
      <c r="R4" s="110"/>
      <c r="S4" s="110"/>
    </row>
    <row r="5" spans="1:19" ht="15" customHeight="1">
      <c r="A5" s="104" t="str">
        <f>'Gene Table'!C5</f>
        <v>NM_000044</v>
      </c>
      <c r="B5" s="105" t="s">
        <v>15</v>
      </c>
      <c r="C5" s="106" t="str">
        <f>Calculations!BO6</f>
        <v>N/A</v>
      </c>
      <c r="D5" s="106" t="str">
        <f>Calculations!BP6</f>
        <v>N/A</v>
      </c>
      <c r="E5" s="107" t="str">
        <f aca="true" t="shared" si="3" ref="E5:E67">IF(ISERROR(2^-C5),"N/A",2^-C5)</f>
        <v>N/A</v>
      </c>
      <c r="F5" s="107" t="str">
        <f t="shared" si="1"/>
        <v>N/A</v>
      </c>
      <c r="G5" s="106" t="str">
        <f t="shared" si="2"/>
        <v>N/A</v>
      </c>
      <c r="H5" s="108" t="str">
        <f>IF(OR(COUNT(Calculations!BS6:CB6)&lt;3,COUNT(Calculations!CC6:CL6)&lt;3),"N/A",IF(ISERROR(TTEST(Calculations!CC6:CL6,Calculations!BS6:CB6,2,2)),"N/A",TTEST(Calculations!CC6:CL6,Calculations!BS6:CB6,2,2)))</f>
        <v>N/A</v>
      </c>
      <c r="I5" s="106" t="str">
        <f t="shared" si="0"/>
        <v>N/A</v>
      </c>
      <c r="J5" s="109" t="str">
        <f>IF(AND('Test Sample Data'!M5&gt;=35,'Control Sample Data'!M5&gt;=35),"Type 3",IF(AND('Test Sample Data'!M5&gt;=30,'Control Sample Data'!M5&gt;=30,OR(H5&gt;=0.05,I5="N/A")),"Type 2",IF(OR(AND('Test Sample Data'!M5&gt;=30,'Control Sample Data'!M5&lt;=30),AND('Test Sample Data'!M5&lt;=30,'Control Sample Data'!M5&gt;=30)),"Type 1","OKAY")))</f>
        <v>Type 3</v>
      </c>
      <c r="N5" s="110"/>
      <c r="O5" s="110"/>
      <c r="P5" s="110"/>
      <c r="Q5" s="110"/>
      <c r="R5" s="110"/>
      <c r="S5" s="110"/>
    </row>
    <row r="6" spans="1:19" ht="15" customHeight="1">
      <c r="A6" s="104" t="str">
        <f>'Gene Table'!C6</f>
        <v>NM_004972</v>
      </c>
      <c r="B6" s="105" t="s">
        <v>19</v>
      </c>
      <c r="C6" s="106" t="str">
        <f>Calculations!BO7</f>
        <v>N/A</v>
      </c>
      <c r="D6" s="106" t="str">
        <f>Calculations!BP7</f>
        <v>N/A</v>
      </c>
      <c r="E6" s="107" t="str">
        <f t="shared" si="3"/>
        <v>N/A</v>
      </c>
      <c r="F6" s="107" t="str">
        <f t="shared" si="1"/>
        <v>N/A</v>
      </c>
      <c r="G6" s="106" t="str">
        <f t="shared" si="2"/>
        <v>N/A</v>
      </c>
      <c r="H6" s="108" t="str">
        <f>IF(OR(COUNT(Calculations!BS7:CB7)&lt;3,COUNT(Calculations!CC7:CL7)&lt;3),"N/A",IF(ISERROR(TTEST(Calculations!CC7:CL7,Calculations!BS7:CB7,2,2)),"N/A",TTEST(Calculations!CC7:CL7,Calculations!BS7:CB7,2,2)))</f>
        <v>N/A</v>
      </c>
      <c r="I6" s="106" t="str">
        <f t="shared" si="0"/>
        <v>N/A</v>
      </c>
      <c r="J6" s="109" t="str">
        <f>IF(AND('Test Sample Data'!M6&gt;=35,'Control Sample Data'!M6&gt;=35),"Type 3",IF(AND('Test Sample Data'!M6&gt;=30,'Control Sample Data'!M6&gt;=30,OR(H6&gt;=0.05,I6="N/A")),"Type 2",IF(OR(AND('Test Sample Data'!M6&gt;=30,'Control Sample Data'!M6&lt;=30),AND('Test Sample Data'!M6&lt;=30,'Control Sample Data'!M6&gt;=30)),"Type 1","OKAY")))</f>
        <v>Type 3</v>
      </c>
      <c r="N6" s="110"/>
      <c r="O6" s="110"/>
      <c r="P6" s="110"/>
      <c r="Q6" s="110"/>
      <c r="R6" s="110"/>
      <c r="S6" s="110"/>
    </row>
    <row r="7" spans="1:19" ht="15" customHeight="1">
      <c r="A7" s="104" t="str">
        <f>'Gene Table'!C7</f>
        <v>NM_004333</v>
      </c>
      <c r="B7" s="105" t="s">
        <v>23</v>
      </c>
      <c r="C7" s="106" t="str">
        <f>Calculations!BO8</f>
        <v>N/A</v>
      </c>
      <c r="D7" s="106" t="str">
        <f>Calculations!BP8</f>
        <v>N/A</v>
      </c>
      <c r="E7" s="107" t="str">
        <f t="shared" si="3"/>
        <v>N/A</v>
      </c>
      <c r="F7" s="107" t="str">
        <f t="shared" si="1"/>
        <v>N/A</v>
      </c>
      <c r="G7" s="106" t="str">
        <f t="shared" si="2"/>
        <v>N/A</v>
      </c>
      <c r="H7" s="108" t="str">
        <f>IF(OR(COUNT(Calculations!BS8:CB8)&lt;3,COUNT(Calculations!CC8:CL8)&lt;3),"N/A",IF(ISERROR(TTEST(Calculations!CC8:CL8,Calculations!BS8:CB8,2,2)),"N/A",TTEST(Calculations!CC8:CL8,Calculations!BS8:CB8,2,2)))</f>
        <v>N/A</v>
      </c>
      <c r="I7" s="106" t="str">
        <f t="shared" si="0"/>
        <v>N/A</v>
      </c>
      <c r="J7" s="109" t="str">
        <f>IF(AND('Test Sample Data'!M7&gt;=35,'Control Sample Data'!M7&gt;=35),"Type 3",IF(AND('Test Sample Data'!M7&gt;=30,'Control Sample Data'!M7&gt;=30,OR(H7&gt;=0.05,I7="N/A")),"Type 2",IF(OR(AND('Test Sample Data'!M7&gt;=30,'Control Sample Data'!M7&lt;=30),AND('Test Sample Data'!M7&lt;=30,'Control Sample Data'!M7&gt;=30)),"Type 1","OKAY")))</f>
        <v>Type 3</v>
      </c>
      <c r="N7" s="110"/>
      <c r="O7" s="110"/>
      <c r="P7" s="110"/>
      <c r="Q7" s="110"/>
      <c r="R7" s="110"/>
      <c r="S7" s="110"/>
    </row>
    <row r="8" spans="1:19" ht="15" customHeight="1">
      <c r="A8" s="104" t="str">
        <f>'Gene Table'!C8</f>
        <v>NM_005957</v>
      </c>
      <c r="B8" s="105" t="s">
        <v>27</v>
      </c>
      <c r="C8" s="106" t="str">
        <f>Calculations!BO9</f>
        <v>N/A</v>
      </c>
      <c r="D8" s="106" t="str">
        <f>Calculations!BP9</f>
        <v>N/A</v>
      </c>
      <c r="E8" s="107" t="str">
        <f t="shared" si="3"/>
        <v>N/A</v>
      </c>
      <c r="F8" s="107" t="str">
        <f t="shared" si="1"/>
        <v>N/A</v>
      </c>
      <c r="G8" s="106" t="str">
        <f t="shared" si="2"/>
        <v>N/A</v>
      </c>
      <c r="H8" s="108" t="str">
        <f>IF(OR(COUNT(Calculations!BS9:CB9)&lt;3,COUNT(Calculations!CC9:CL9)&lt;3),"N/A",IF(ISERROR(TTEST(Calculations!CC9:CL9,Calculations!BS9:CB9,2,2)),"N/A",TTEST(Calculations!CC9:CL9,Calculations!BS9:CB9,2,2)))</f>
        <v>N/A</v>
      </c>
      <c r="I8" s="106" t="str">
        <f t="shared" si="0"/>
        <v>N/A</v>
      </c>
      <c r="J8" s="109" t="str">
        <f>IF(AND('Test Sample Data'!M8&gt;=35,'Control Sample Data'!M8&gt;=35),"Type 3",IF(AND('Test Sample Data'!M8&gt;=30,'Control Sample Data'!M8&gt;=30,OR(H8&gt;=0.05,I8="N/A")),"Type 2",IF(OR(AND('Test Sample Data'!M8&gt;=30,'Control Sample Data'!M8&lt;=30),AND('Test Sample Data'!M8&lt;=30,'Control Sample Data'!M8&gt;=30)),"Type 1","OKAY")))</f>
        <v>Type 3</v>
      </c>
      <c r="N8" s="110"/>
      <c r="O8" s="110"/>
      <c r="P8" s="110"/>
      <c r="Q8" s="110"/>
      <c r="R8" s="110"/>
      <c r="S8" s="110"/>
    </row>
    <row r="9" spans="1:19" ht="15" customHeight="1">
      <c r="A9" s="104" t="str">
        <f>'Gene Table'!C9</f>
        <v>NM_000594</v>
      </c>
      <c r="B9" s="105" t="s">
        <v>31</v>
      </c>
      <c r="C9" s="106" t="str">
        <f>Calculations!BO10</f>
        <v>N/A</v>
      </c>
      <c r="D9" s="106" t="str">
        <f>Calculations!BP10</f>
        <v>N/A</v>
      </c>
      <c r="E9" s="107" t="str">
        <f t="shared" si="3"/>
        <v>N/A</v>
      </c>
      <c r="F9" s="107" t="str">
        <f t="shared" si="1"/>
        <v>N/A</v>
      </c>
      <c r="G9" s="106" t="str">
        <f t="shared" si="2"/>
        <v>N/A</v>
      </c>
      <c r="H9" s="108" t="str">
        <f>IF(OR(COUNT(Calculations!BS10:CB10)&lt;3,COUNT(Calculations!CC10:CL10)&lt;3),"N/A",IF(ISERROR(TTEST(Calculations!CC10:CL10,Calculations!BS10:CB10,2,2)),"N/A",TTEST(Calculations!CC10:CL10,Calculations!BS10:CB10,2,2)))</f>
        <v>N/A</v>
      </c>
      <c r="I9" s="106" t="str">
        <f t="shared" si="0"/>
        <v>N/A</v>
      </c>
      <c r="J9" s="109" t="str">
        <f>IF(AND('Test Sample Data'!M9&gt;=35,'Control Sample Data'!M9&gt;=35),"Type 3",IF(AND('Test Sample Data'!M9&gt;=30,'Control Sample Data'!M9&gt;=30,OR(H9&gt;=0.05,I9="N/A")),"Type 2",IF(OR(AND('Test Sample Data'!M9&gt;=30,'Control Sample Data'!M9&lt;=30),AND('Test Sample Data'!M9&lt;=30,'Control Sample Data'!M9&gt;=30)),"Type 1","OKAY")))</f>
        <v>Type 3</v>
      </c>
      <c r="N9" s="110"/>
      <c r="O9" s="110"/>
      <c r="P9" s="110"/>
      <c r="Q9" s="110"/>
      <c r="R9" s="110"/>
      <c r="S9" s="110"/>
    </row>
    <row r="10" spans="1:19" ht="15" customHeight="1">
      <c r="A10" s="104" t="str">
        <f>'Gene Table'!C10</f>
        <v>NM_000572</v>
      </c>
      <c r="B10" s="105" t="s">
        <v>35</v>
      </c>
      <c r="C10" s="106" t="str">
        <f>Calculations!BO11</f>
        <v>N/A</v>
      </c>
      <c r="D10" s="106" t="str">
        <f>Calculations!BP11</f>
        <v>N/A</v>
      </c>
      <c r="E10" s="107" t="str">
        <f t="shared" si="3"/>
        <v>N/A</v>
      </c>
      <c r="F10" s="107" t="str">
        <f t="shared" si="1"/>
        <v>N/A</v>
      </c>
      <c r="G10" s="106" t="str">
        <f t="shared" si="2"/>
        <v>N/A</v>
      </c>
      <c r="H10" s="108" t="str">
        <f>IF(OR(COUNT(Calculations!BS11:CB11)&lt;3,COUNT(Calculations!CC11:CL11)&lt;3),"N/A",IF(ISERROR(TTEST(Calculations!CC11:CL11,Calculations!BS11:CB11,2,2)),"N/A",TTEST(Calculations!CC11:CL11,Calculations!BS11:CB11,2,2)))</f>
        <v>N/A</v>
      </c>
      <c r="I10" s="106" t="str">
        <f t="shared" si="0"/>
        <v>N/A</v>
      </c>
      <c r="J10" s="109" t="str">
        <f>IF(AND('Test Sample Data'!M10&gt;=35,'Control Sample Data'!M10&gt;=35),"Type 3",IF(AND('Test Sample Data'!M10&gt;=30,'Control Sample Data'!M10&gt;=30,OR(H10&gt;=0.05,I10="N/A")),"Type 2",IF(OR(AND('Test Sample Data'!M10&gt;=30,'Control Sample Data'!M10&lt;=30),AND('Test Sample Data'!M10&lt;=30,'Control Sample Data'!M10&gt;=30)),"Type 1","OKAY")))</f>
        <v>Type 3</v>
      </c>
      <c r="N10" s="110"/>
      <c r="O10" s="110"/>
      <c r="P10" s="110"/>
      <c r="Q10" s="110"/>
      <c r="R10" s="110"/>
      <c r="S10" s="110"/>
    </row>
    <row r="11" spans="1:19" ht="15" customHeight="1">
      <c r="A11" s="104" t="str">
        <f>'Gene Table'!C11</f>
        <v>NM_000414</v>
      </c>
      <c r="B11" s="105" t="s">
        <v>39</v>
      </c>
      <c r="C11" s="106" t="str">
        <f>Calculations!BO12</f>
        <v>N/A</v>
      </c>
      <c r="D11" s="106" t="str">
        <f>Calculations!BP12</f>
        <v>N/A</v>
      </c>
      <c r="E11" s="107" t="str">
        <f t="shared" si="3"/>
        <v>N/A</v>
      </c>
      <c r="F11" s="107" t="str">
        <f t="shared" si="1"/>
        <v>N/A</v>
      </c>
      <c r="G11" s="106" t="str">
        <f t="shared" si="2"/>
        <v>N/A</v>
      </c>
      <c r="H11" s="108" t="str">
        <f>IF(OR(COUNT(Calculations!BS12:CB12)&lt;3,COUNT(Calculations!CC12:CL12)&lt;3),"N/A",IF(ISERROR(TTEST(Calculations!CC12:CL12,Calculations!BS12:CB12,2,2)),"N/A",TTEST(Calculations!CC12:CL12,Calculations!BS12:CB12,2,2)))</f>
        <v>N/A</v>
      </c>
      <c r="I11" s="106" t="str">
        <f t="shared" si="0"/>
        <v>N/A</v>
      </c>
      <c r="J11" s="109" t="str">
        <f>IF(AND('Test Sample Data'!M11&gt;=35,'Control Sample Data'!M11&gt;=35),"Type 3",IF(AND('Test Sample Data'!M11&gt;=30,'Control Sample Data'!M11&gt;=30,OR(H11&gt;=0.05,I11="N/A")),"Type 2",IF(OR(AND('Test Sample Data'!M11&gt;=30,'Control Sample Data'!M11&lt;=30),AND('Test Sample Data'!M11&lt;=30,'Control Sample Data'!M11&gt;=30)),"Type 1","OKAY")))</f>
        <v>Type 3</v>
      </c>
      <c r="N11" s="110"/>
      <c r="O11" s="110"/>
      <c r="P11" s="110"/>
      <c r="Q11" s="110"/>
      <c r="R11" s="110"/>
      <c r="S11" s="110"/>
    </row>
    <row r="12" spans="1:19" ht="15" customHeight="1">
      <c r="A12" s="104" t="str">
        <f>'Gene Table'!C12</f>
        <v>NM_000413</v>
      </c>
      <c r="B12" s="105" t="s">
        <v>43</v>
      </c>
      <c r="C12" s="106" t="str">
        <f>Calculations!BO13</f>
        <v>N/A</v>
      </c>
      <c r="D12" s="106" t="str">
        <f>Calculations!BP13</f>
        <v>N/A</v>
      </c>
      <c r="E12" s="107" t="str">
        <f t="shared" si="3"/>
        <v>N/A</v>
      </c>
      <c r="F12" s="107" t="str">
        <f t="shared" si="1"/>
        <v>N/A</v>
      </c>
      <c r="G12" s="106" t="str">
        <f t="shared" si="2"/>
        <v>N/A</v>
      </c>
      <c r="H12" s="108" t="str">
        <f>IF(OR(COUNT(Calculations!BS13:CB13)&lt;3,COUNT(Calculations!CC13:CL13)&lt;3),"N/A",IF(ISERROR(TTEST(Calculations!CC13:CL13,Calculations!BS13:CB13,2,2)),"N/A",TTEST(Calculations!CC13:CL13,Calculations!BS13:CB13,2,2)))</f>
        <v>N/A</v>
      </c>
      <c r="I12" s="106" t="str">
        <f t="shared" si="0"/>
        <v>N/A</v>
      </c>
      <c r="J12" s="109" t="str">
        <f>IF(AND('Test Sample Data'!M12&gt;=35,'Control Sample Data'!M12&gt;=35),"Type 3",IF(AND('Test Sample Data'!M12&gt;=30,'Control Sample Data'!M12&gt;=30,OR(H12&gt;=0.05,I12="N/A")),"Type 2",IF(OR(AND('Test Sample Data'!M12&gt;=30,'Control Sample Data'!M12&lt;=30),AND('Test Sample Data'!M12&lt;=30,'Control Sample Data'!M12&gt;=30)),"Type 1","OKAY")))</f>
        <v>Type 3</v>
      </c>
      <c r="N12" s="110"/>
      <c r="O12" s="110"/>
      <c r="P12" s="110"/>
      <c r="Q12" s="110"/>
      <c r="R12" s="110"/>
      <c r="S12" s="110"/>
    </row>
    <row r="13" spans="1:19" ht="15" customHeight="1">
      <c r="A13" s="104" t="str">
        <f>'Gene Table'!C13</f>
        <v>NM_000777</v>
      </c>
      <c r="B13" s="105" t="s">
        <v>47</v>
      </c>
      <c r="C13" s="106" t="str">
        <f>Calculations!BO14</f>
        <v>N/A</v>
      </c>
      <c r="D13" s="106" t="str">
        <f>Calculations!BP14</f>
        <v>N/A</v>
      </c>
      <c r="E13" s="107" t="str">
        <f t="shared" si="3"/>
        <v>N/A</v>
      </c>
      <c r="F13" s="107" t="str">
        <f t="shared" si="1"/>
        <v>N/A</v>
      </c>
      <c r="G13" s="106" t="str">
        <f t="shared" si="2"/>
        <v>N/A</v>
      </c>
      <c r="H13" s="108" t="str">
        <f>IF(OR(COUNT(Calculations!BS14:CB14)&lt;3,COUNT(Calculations!CC14:CL14)&lt;3),"N/A",IF(ISERROR(TTEST(Calculations!CC14:CL14,Calculations!BS14:CB14,2,2)),"N/A",TTEST(Calculations!CC14:CL14,Calculations!BS14:CB14,2,2)))</f>
        <v>N/A</v>
      </c>
      <c r="I13" s="106" t="str">
        <f t="shared" si="0"/>
        <v>N/A</v>
      </c>
      <c r="J13" s="109" t="str">
        <f>IF(AND('Test Sample Data'!M13&gt;=35,'Control Sample Data'!M13&gt;=35),"Type 3",IF(AND('Test Sample Data'!M13&gt;=30,'Control Sample Data'!M13&gt;=30,OR(H13&gt;=0.05,I13="N/A")),"Type 2",IF(OR(AND('Test Sample Data'!M13&gt;=30,'Control Sample Data'!M13&lt;=30),AND('Test Sample Data'!M13&lt;=30,'Control Sample Data'!M13&gt;=30)),"Type 1","OKAY")))</f>
        <v>Type 3</v>
      </c>
      <c r="N13" s="110"/>
      <c r="O13" s="110"/>
      <c r="P13" s="110"/>
      <c r="Q13" s="110"/>
      <c r="R13" s="110"/>
      <c r="S13" s="110"/>
    </row>
    <row r="14" spans="1:19" ht="15" customHeight="1">
      <c r="A14" s="104" t="str">
        <f>'Gene Table'!C14</f>
        <v>NM_000499</v>
      </c>
      <c r="B14" s="105" t="s">
        <v>51</v>
      </c>
      <c r="C14" s="106" t="str">
        <f>Calculations!BO15</f>
        <v>N/A</v>
      </c>
      <c r="D14" s="106" t="str">
        <f>Calculations!BP15</f>
        <v>N/A</v>
      </c>
      <c r="E14" s="107" t="str">
        <f t="shared" si="3"/>
        <v>N/A</v>
      </c>
      <c r="F14" s="107" t="str">
        <f t="shared" si="1"/>
        <v>N/A</v>
      </c>
      <c r="G14" s="106" t="str">
        <f t="shared" si="2"/>
        <v>N/A</v>
      </c>
      <c r="H14" s="108" t="str">
        <f>IF(OR(COUNT(Calculations!BS15:CB15)&lt;3,COUNT(Calculations!CC15:CL15)&lt;3),"N/A",IF(ISERROR(TTEST(Calculations!CC15:CL15,Calculations!BS15:CB15,2,2)),"N/A",TTEST(Calculations!CC15:CL15,Calculations!BS15:CB15,2,2)))</f>
        <v>N/A</v>
      </c>
      <c r="I14" s="106" t="str">
        <f t="shared" si="0"/>
        <v>N/A</v>
      </c>
      <c r="J14" s="109" t="str">
        <f>IF(AND('Test Sample Data'!M14&gt;=35,'Control Sample Data'!M14&gt;=35),"Type 3",IF(AND('Test Sample Data'!M14&gt;=30,'Control Sample Data'!M14&gt;=30,OR(H14&gt;=0.05,I14="N/A")),"Type 2",IF(OR(AND('Test Sample Data'!M14&gt;=30,'Control Sample Data'!M14&lt;=30),AND('Test Sample Data'!M14&lt;=30,'Control Sample Data'!M14&gt;=30)),"Type 1","OKAY")))</f>
        <v>Type 3</v>
      </c>
      <c r="N14" s="110"/>
      <c r="O14" s="110"/>
      <c r="P14" s="110"/>
      <c r="Q14" s="110"/>
      <c r="R14" s="110"/>
      <c r="S14" s="110"/>
    </row>
    <row r="15" spans="1:19" ht="15" customHeight="1">
      <c r="A15" s="104" t="str">
        <f>'Gene Table'!C15</f>
        <v>NM_000660</v>
      </c>
      <c r="B15" s="105" t="s">
        <v>55</v>
      </c>
      <c r="C15" s="106" t="str">
        <f>Calculations!BO16</f>
        <v>N/A</v>
      </c>
      <c r="D15" s="106" t="str">
        <f>Calculations!BP16</f>
        <v>N/A</v>
      </c>
      <c r="E15" s="107" t="str">
        <f t="shared" si="3"/>
        <v>N/A</v>
      </c>
      <c r="F15" s="107" t="str">
        <f t="shared" si="1"/>
        <v>N/A</v>
      </c>
      <c r="G15" s="106" t="str">
        <f t="shared" si="2"/>
        <v>N/A</v>
      </c>
      <c r="H15" s="108" t="str">
        <f>IF(OR(COUNT(Calculations!BS16:CB16)&lt;3,COUNT(Calculations!CC16:CL16)&lt;3),"N/A",IF(ISERROR(TTEST(Calculations!CC16:CL16,Calculations!BS16:CB16,2,2)),"N/A",TTEST(Calculations!CC16:CL16,Calculations!BS16:CB16,2,2)))</f>
        <v>N/A</v>
      </c>
      <c r="I15" s="106" t="str">
        <f t="shared" si="0"/>
        <v>N/A</v>
      </c>
      <c r="J15" s="109" t="str">
        <f>IF(AND('Test Sample Data'!M15&gt;=35,'Control Sample Data'!M15&gt;=35),"Type 3",IF(AND('Test Sample Data'!M15&gt;=30,'Control Sample Data'!M15&gt;=30,OR(H15&gt;=0.05,I15="N/A")),"Type 2",IF(OR(AND('Test Sample Data'!M15&gt;=30,'Control Sample Data'!M15&lt;=30),AND('Test Sample Data'!M15&lt;=30,'Control Sample Data'!M15&gt;=30)),"Type 1","OKAY")))</f>
        <v>Type 3</v>
      </c>
      <c r="N15" s="110"/>
      <c r="O15" s="110"/>
      <c r="P15" s="110"/>
      <c r="Q15" s="110"/>
      <c r="R15" s="110"/>
      <c r="S15" s="110"/>
    </row>
    <row r="16" spans="1:19" ht="15" customHeight="1">
      <c r="A16" s="104" t="str">
        <f>'Gene Table'!C16</f>
        <v>NM_003994</v>
      </c>
      <c r="B16" s="105" t="s">
        <v>59</v>
      </c>
      <c r="C16" s="106" t="str">
        <f>Calculations!BO17</f>
        <v>N/A</v>
      </c>
      <c r="D16" s="106" t="str">
        <f>Calculations!BP17</f>
        <v>N/A</v>
      </c>
      <c r="E16" s="107" t="str">
        <f t="shared" si="3"/>
        <v>N/A</v>
      </c>
      <c r="F16" s="107" t="str">
        <f t="shared" si="1"/>
        <v>N/A</v>
      </c>
      <c r="G16" s="106" t="str">
        <f t="shared" si="2"/>
        <v>N/A</v>
      </c>
      <c r="H16" s="108" t="str">
        <f>IF(OR(COUNT(Calculations!BS17:CB17)&lt;3,COUNT(Calculations!CC17:CL17)&lt;3),"N/A",IF(ISERROR(TTEST(Calculations!CC17:CL17,Calculations!BS17:CB17,2,2)),"N/A",TTEST(Calculations!CC17:CL17,Calculations!BS17:CB17,2,2)))</f>
        <v>N/A</v>
      </c>
      <c r="I16" s="106" t="str">
        <f t="shared" si="0"/>
        <v>N/A</v>
      </c>
      <c r="J16" s="109" t="str">
        <f>IF(AND('Test Sample Data'!M16&gt;=35,'Control Sample Data'!M16&gt;=35),"Type 3",IF(AND('Test Sample Data'!M16&gt;=30,'Control Sample Data'!M16&gt;=30,OR(H16&gt;=0.05,I16="N/A")),"Type 2",IF(OR(AND('Test Sample Data'!M16&gt;=30,'Control Sample Data'!M16&lt;=30),AND('Test Sample Data'!M16&lt;=30,'Control Sample Data'!M16&gt;=30)),"Type 1","OKAY")))</f>
        <v>Type 3</v>
      </c>
      <c r="N16" s="110"/>
      <c r="O16" s="110"/>
      <c r="P16" s="110"/>
      <c r="Q16" s="110"/>
      <c r="R16" s="110"/>
      <c r="S16" s="110"/>
    </row>
    <row r="17" spans="1:19" ht="15" customHeight="1">
      <c r="A17" s="104" t="str">
        <f>'Gene Table'!C17</f>
        <v>NM_000618</v>
      </c>
      <c r="B17" s="105" t="s">
        <v>63</v>
      </c>
      <c r="C17" s="106" t="str">
        <f>Calculations!BO18</f>
        <v>N/A</v>
      </c>
      <c r="D17" s="106" t="str">
        <f>Calculations!BP18</f>
        <v>N/A</v>
      </c>
      <c r="E17" s="107" t="str">
        <f t="shared" si="3"/>
        <v>N/A</v>
      </c>
      <c r="F17" s="107" t="str">
        <f t="shared" si="1"/>
        <v>N/A</v>
      </c>
      <c r="G17" s="106" t="str">
        <f t="shared" si="2"/>
        <v>N/A</v>
      </c>
      <c r="H17" s="108" t="str">
        <f>IF(OR(COUNT(Calculations!BS18:CB18)&lt;3,COUNT(Calculations!CC18:CL18)&lt;3),"N/A",IF(ISERROR(TTEST(Calculations!CC18:CL18,Calculations!BS18:CB18,2,2)),"N/A",TTEST(Calculations!CC18:CL18,Calculations!BS18:CB18,2,2)))</f>
        <v>N/A</v>
      </c>
      <c r="I17" s="106" t="str">
        <f t="shared" si="0"/>
        <v>N/A</v>
      </c>
      <c r="J17" s="109" t="str">
        <f>IF(AND('Test Sample Data'!M17&gt;=35,'Control Sample Data'!M17&gt;=35),"Type 3",IF(AND('Test Sample Data'!M17&gt;=30,'Control Sample Data'!M17&gt;=30,OR(H17&gt;=0.05,I17="N/A")),"Type 2",IF(OR(AND('Test Sample Data'!M17&gt;=30,'Control Sample Data'!M17&lt;=30),AND('Test Sample Data'!M17&lt;=30,'Control Sample Data'!M17&gt;=30)),"Type 1","OKAY")))</f>
        <v>Type 3</v>
      </c>
      <c r="N17" s="110"/>
      <c r="O17" s="110"/>
      <c r="P17" s="110"/>
      <c r="Q17" s="110"/>
      <c r="R17" s="110"/>
      <c r="S17" s="110"/>
    </row>
    <row r="18" spans="1:19" ht="15" customHeight="1">
      <c r="A18" s="104" t="str">
        <f>'Gene Table'!C18</f>
        <v>NM_000102</v>
      </c>
      <c r="B18" s="105" t="s">
        <v>67</v>
      </c>
      <c r="C18" s="106" t="str">
        <f>Calculations!BO19</f>
        <v>N/A</v>
      </c>
      <c r="D18" s="106" t="str">
        <f>Calculations!BP19</f>
        <v>N/A</v>
      </c>
      <c r="E18" s="107" t="str">
        <f t="shared" si="3"/>
        <v>N/A</v>
      </c>
      <c r="F18" s="107" t="str">
        <f t="shared" si="1"/>
        <v>N/A</v>
      </c>
      <c r="G18" s="106" t="str">
        <f aca="true" t="shared" si="4" ref="G18:G33">IF(ISERROR(E18/F18),"N/A",E18/F18)</f>
        <v>N/A</v>
      </c>
      <c r="H18" s="108" t="str">
        <f>IF(OR(COUNT(Calculations!BS19:CB19)&lt;3,COUNT(Calculations!CC19:CL19)&lt;3),"N/A",IF(ISERROR(TTEST(Calculations!CC19:CL19,Calculations!BS19:CB19,2,2)),"N/A",TTEST(Calculations!CC19:CL19,Calculations!BS19:CB19,2,2)))</f>
        <v>N/A</v>
      </c>
      <c r="I18" s="106" t="str">
        <f t="shared" si="0"/>
        <v>N/A</v>
      </c>
      <c r="J18" s="109" t="str">
        <f>IF(AND('Test Sample Data'!M18&gt;=35,'Control Sample Data'!M18&gt;=35),"Type 3",IF(AND('Test Sample Data'!M18&gt;=30,'Control Sample Data'!M18&gt;=30,OR(H18&gt;=0.05,I18="N/A")),"Type 2",IF(OR(AND('Test Sample Data'!M18&gt;=30,'Control Sample Data'!M18&lt;=30),AND('Test Sample Data'!M18&lt;=30,'Control Sample Data'!M18&gt;=30)),"Type 1","OKAY")))</f>
        <v>Type 3</v>
      </c>
      <c r="N18" s="110"/>
      <c r="O18" s="110"/>
      <c r="P18" s="110"/>
      <c r="Q18" s="110"/>
      <c r="R18" s="110"/>
      <c r="S18" s="110"/>
    </row>
    <row r="19" spans="1:19" ht="15" customHeight="1">
      <c r="A19" s="104" t="str">
        <f>'Gene Table'!C19</f>
        <v>NM_000104</v>
      </c>
      <c r="B19" s="105" t="s">
        <v>71</v>
      </c>
      <c r="C19" s="106" t="str">
        <f>Calculations!BO20</f>
        <v>N/A</v>
      </c>
      <c r="D19" s="106" t="str">
        <f>Calculations!BP20</f>
        <v>N/A</v>
      </c>
      <c r="E19" s="107" t="str">
        <f t="shared" si="3"/>
        <v>N/A</v>
      </c>
      <c r="F19" s="107" t="str">
        <f t="shared" si="1"/>
        <v>N/A</v>
      </c>
      <c r="G19" s="106" t="str">
        <f t="shared" si="4"/>
        <v>N/A</v>
      </c>
      <c r="H19" s="108" t="str">
        <f>IF(OR(COUNT(Calculations!BS20:CB20)&lt;3,COUNT(Calculations!CC20:CL20)&lt;3),"N/A",IF(ISERROR(TTEST(Calculations!CC20:CL20,Calculations!BS20:CB20,2,2)),"N/A",TTEST(Calculations!CC20:CL20,Calculations!BS20:CB20,2,2)))</f>
        <v>N/A</v>
      </c>
      <c r="I19" s="106" t="str">
        <f t="shared" si="0"/>
        <v>N/A</v>
      </c>
      <c r="J19" s="109" t="str">
        <f>IF(AND('Test Sample Data'!M19&gt;=35,'Control Sample Data'!M19&gt;=35),"Type 3",IF(AND('Test Sample Data'!M19&gt;=30,'Control Sample Data'!M19&gt;=30,OR(H19&gt;=0.05,I19="N/A")),"Type 2",IF(OR(AND('Test Sample Data'!M19&gt;=30,'Control Sample Data'!M19&lt;=30),AND('Test Sample Data'!M19&lt;=30,'Control Sample Data'!M19&gt;=30)),"Type 1","OKAY")))</f>
        <v>Type 3</v>
      </c>
      <c r="N19" s="110"/>
      <c r="O19" s="110"/>
      <c r="P19" s="110"/>
      <c r="Q19" s="110"/>
      <c r="R19" s="110"/>
      <c r="S19" s="110"/>
    </row>
    <row r="20" spans="1:19" ht="15" customHeight="1">
      <c r="A20" s="104" t="str">
        <f>'Gene Table'!C20</f>
        <v>BC008403</v>
      </c>
      <c r="B20" s="105" t="s">
        <v>75</v>
      </c>
      <c r="C20" s="106" t="str">
        <f>Calculations!BO21</f>
        <v>N/A</v>
      </c>
      <c r="D20" s="106" t="str">
        <f>Calculations!BP21</f>
        <v>N/A</v>
      </c>
      <c r="E20" s="107" t="str">
        <f t="shared" si="3"/>
        <v>N/A</v>
      </c>
      <c r="F20" s="107" t="str">
        <f t="shared" si="1"/>
        <v>N/A</v>
      </c>
      <c r="G20" s="106" t="str">
        <f t="shared" si="4"/>
        <v>N/A</v>
      </c>
      <c r="H20" s="108" t="str">
        <f>IF(OR(COUNT(Calculations!BS21:CB21)&lt;3,COUNT(Calculations!CC21:CL21)&lt;3),"N/A",IF(ISERROR(TTEST(Calculations!CC21:CL21,Calculations!BS21:CB21,2,2)),"N/A",TTEST(Calculations!CC21:CL21,Calculations!BS21:CB21,2,2)))</f>
        <v>N/A</v>
      </c>
      <c r="I20" s="106" t="str">
        <f t="shared" si="0"/>
        <v>N/A</v>
      </c>
      <c r="J20" s="109" t="str">
        <f>IF(AND('Test Sample Data'!M20&gt;=35,'Control Sample Data'!M20&gt;=35),"Type 3",IF(AND('Test Sample Data'!M20&gt;=30,'Control Sample Data'!M20&gt;=30,OR(H20&gt;=0.05,I20="N/A")),"Type 2",IF(OR(AND('Test Sample Data'!M20&gt;=30,'Control Sample Data'!M20&lt;=30),AND('Test Sample Data'!M20&lt;=30,'Control Sample Data'!M20&gt;=30)),"Type 1","OKAY")))</f>
        <v>Type 3</v>
      </c>
      <c r="N20" s="111"/>
      <c r="O20" s="111"/>
      <c r="P20" s="111"/>
      <c r="Q20" s="111"/>
      <c r="R20" s="111"/>
      <c r="S20" s="111"/>
    </row>
    <row r="21" spans="1:19" ht="15" customHeight="1">
      <c r="A21" s="104" t="str">
        <f>'Gene Table'!C21</f>
        <v>NM_001785</v>
      </c>
      <c r="B21" s="105" t="s">
        <v>79</v>
      </c>
      <c r="C21" s="106" t="str">
        <f>Calculations!BO22</f>
        <v>N/A</v>
      </c>
      <c r="D21" s="106" t="str">
        <f>Calculations!BP22</f>
        <v>N/A</v>
      </c>
      <c r="E21" s="107" t="str">
        <f t="shared" si="3"/>
        <v>N/A</v>
      </c>
      <c r="F21" s="107" t="str">
        <f t="shared" si="1"/>
        <v>N/A</v>
      </c>
      <c r="G21" s="106" t="str">
        <f t="shared" si="4"/>
        <v>N/A</v>
      </c>
      <c r="H21" s="108" t="str">
        <f>IF(OR(COUNT(Calculations!BS22:CB22)&lt;3,COUNT(Calculations!CC22:CL22)&lt;3),"N/A",IF(ISERROR(TTEST(Calculations!CC22:CL22,Calculations!BS22:CB22,2,2)),"N/A",TTEST(Calculations!CC22:CL22,Calculations!BS22:CB22,2,2)))</f>
        <v>N/A</v>
      </c>
      <c r="I21" s="106" t="str">
        <f t="shared" si="0"/>
        <v>N/A</v>
      </c>
      <c r="J21" s="109" t="str">
        <f>IF(AND('Test Sample Data'!M21&gt;=35,'Control Sample Data'!M21&gt;=35),"Type 3",IF(AND('Test Sample Data'!M21&gt;=30,'Control Sample Data'!M21&gt;=30,OR(H21&gt;=0.05,I21="N/A")),"Type 2",IF(OR(AND('Test Sample Data'!M21&gt;=30,'Control Sample Data'!M21&lt;=30),AND('Test Sample Data'!M21&lt;=30,'Control Sample Data'!M21&gt;=30)),"Type 1","OKAY")))</f>
        <v>Type 3</v>
      </c>
      <c r="N21" s="111"/>
      <c r="O21" s="111"/>
      <c r="P21" s="111"/>
      <c r="Q21" s="111"/>
      <c r="R21" s="111"/>
      <c r="S21" s="111"/>
    </row>
    <row r="22" spans="1:19" ht="15" customHeight="1">
      <c r="A22" s="104" t="str">
        <f>'Gene Table'!C22</f>
        <v>NM_003921</v>
      </c>
      <c r="B22" s="105" t="s">
        <v>83</v>
      </c>
      <c r="C22" s="106" t="str">
        <f>Calculations!BO23</f>
        <v>N/A</v>
      </c>
      <c r="D22" s="106" t="str">
        <f>Calculations!BP23</f>
        <v>N/A</v>
      </c>
      <c r="E22" s="107" t="str">
        <f t="shared" si="3"/>
        <v>N/A</v>
      </c>
      <c r="F22" s="107" t="str">
        <f t="shared" si="1"/>
        <v>N/A</v>
      </c>
      <c r="G22" s="106" t="str">
        <f t="shared" si="4"/>
        <v>N/A</v>
      </c>
      <c r="H22" s="108" t="str">
        <f>IF(OR(COUNT(Calculations!BS23:CB23)&lt;3,COUNT(Calculations!CC23:CL23)&lt;3),"N/A",IF(ISERROR(TTEST(Calculations!CC23:CL23,Calculations!BS23:CB23,2,2)),"N/A",TTEST(Calculations!CC23:CL23,Calculations!BS23:CB23,2,2)))</f>
        <v>N/A</v>
      </c>
      <c r="I22" s="106" t="str">
        <f t="shared" si="0"/>
        <v>N/A</v>
      </c>
      <c r="J22" s="109" t="str">
        <f>IF(AND('Test Sample Data'!M22&gt;=35,'Control Sample Data'!M22&gt;=35),"Type 3",IF(AND('Test Sample Data'!M22&gt;=30,'Control Sample Data'!M22&gt;=30,OR(H22&gt;=0.05,I22="N/A")),"Type 2",IF(OR(AND('Test Sample Data'!M22&gt;=30,'Control Sample Data'!M22&lt;=30),AND('Test Sample Data'!M22&lt;=30,'Control Sample Data'!M22&gt;=30)),"Type 1","OKAY")))</f>
        <v>Type 3</v>
      </c>
      <c r="N22" s="111"/>
      <c r="O22" s="111"/>
      <c r="P22" s="111"/>
      <c r="Q22" s="111"/>
      <c r="R22" s="111"/>
      <c r="S22" s="111"/>
    </row>
    <row r="23" spans="1:10" ht="15" customHeight="1">
      <c r="A23" s="104" t="str">
        <f>'Gene Table'!C23</f>
        <v>NM_030782</v>
      </c>
      <c r="B23" s="105" t="s">
        <v>87</v>
      </c>
      <c r="C23" s="106" t="str">
        <f>Calculations!BO24</f>
        <v>N/A</v>
      </c>
      <c r="D23" s="106" t="str">
        <f>Calculations!BP24</f>
        <v>N/A</v>
      </c>
      <c r="E23" s="107" t="str">
        <f t="shared" si="3"/>
        <v>N/A</v>
      </c>
      <c r="F23" s="107" t="str">
        <f t="shared" si="1"/>
        <v>N/A</v>
      </c>
      <c r="G23" s="106" t="str">
        <f t="shared" si="4"/>
        <v>N/A</v>
      </c>
      <c r="H23" s="108" t="str">
        <f>IF(OR(COUNT(Calculations!BS24:CB24)&lt;3,COUNT(Calculations!CC24:CL24)&lt;3),"N/A",IF(ISERROR(TTEST(Calculations!CC24:CL24,Calculations!BS24:CB24,2,2)),"N/A",TTEST(Calculations!CC24:CL24,Calculations!BS24:CB24,2,2)))</f>
        <v>N/A</v>
      </c>
      <c r="I23" s="106" t="str">
        <f t="shared" si="0"/>
        <v>N/A</v>
      </c>
      <c r="J23" s="109" t="str">
        <f>IF(AND('Test Sample Data'!M23&gt;=35,'Control Sample Data'!M23&gt;=35),"Type 3",IF(AND('Test Sample Data'!M23&gt;=30,'Control Sample Data'!M23&gt;=30,OR(H23&gt;=0.05,I23="N/A")),"Type 2",IF(OR(AND('Test Sample Data'!M23&gt;=30,'Control Sample Data'!M23&lt;=30),AND('Test Sample Data'!M23&lt;=30,'Control Sample Data'!M23&gt;=30)),"Type 1","OKAY")))</f>
        <v>Type 3</v>
      </c>
    </row>
    <row r="24" spans="1:10" ht="15" customHeight="1">
      <c r="A24" s="104" t="str">
        <f>'Gene Table'!C24</f>
        <v>NM_006297</v>
      </c>
      <c r="B24" s="105" t="s">
        <v>91</v>
      </c>
      <c r="C24" s="106" t="str">
        <f>Calculations!BO25</f>
        <v>N/A</v>
      </c>
      <c r="D24" s="106" t="str">
        <f>Calculations!BP25</f>
        <v>N/A</v>
      </c>
      <c r="E24" s="107" t="str">
        <f t="shared" si="3"/>
        <v>N/A</v>
      </c>
      <c r="F24" s="107" t="str">
        <f t="shared" si="1"/>
        <v>N/A</v>
      </c>
      <c r="G24" s="106" t="str">
        <f t="shared" si="4"/>
        <v>N/A</v>
      </c>
      <c r="H24" s="108" t="str">
        <f>IF(OR(COUNT(Calculations!BS25:CB25)&lt;3,COUNT(Calculations!CC25:CL25)&lt;3),"N/A",IF(ISERROR(TTEST(Calculations!CC25:CL25,Calculations!BS25:CB25,2,2)),"N/A",TTEST(Calculations!CC25:CL25,Calculations!BS25:CB25,2,2)))</f>
        <v>N/A</v>
      </c>
      <c r="I24" s="106" t="str">
        <f t="shared" si="0"/>
        <v>N/A</v>
      </c>
      <c r="J24" s="109" t="str">
        <f>IF(AND('Test Sample Data'!M24&gt;=35,'Control Sample Data'!M24&gt;=35),"Type 3",IF(AND('Test Sample Data'!M24&gt;=30,'Control Sample Data'!M24&gt;=30,OR(H24&gt;=0.05,I24="N/A")),"Type 2",IF(OR(AND('Test Sample Data'!M24&gt;=30,'Control Sample Data'!M24&lt;=30),AND('Test Sample Data'!M24&lt;=30,'Control Sample Data'!M24&gt;=30)),"Type 1","OKAY")))</f>
        <v>Type 3</v>
      </c>
    </row>
    <row r="25" spans="1:10" ht="15" customHeight="1">
      <c r="A25" s="104" t="str">
        <f>'Gene Table'!C25</f>
        <v>NM_001025366</v>
      </c>
      <c r="B25" s="105" t="s">
        <v>95</v>
      </c>
      <c r="C25" s="106" t="str">
        <f>Calculations!BO26</f>
        <v>N/A</v>
      </c>
      <c r="D25" s="106" t="str">
        <f>Calculations!BP26</f>
        <v>N/A</v>
      </c>
      <c r="E25" s="107" t="str">
        <f t="shared" si="3"/>
        <v>N/A</v>
      </c>
      <c r="F25" s="107" t="str">
        <f t="shared" si="1"/>
        <v>N/A</v>
      </c>
      <c r="G25" s="106" t="str">
        <f t="shared" si="4"/>
        <v>N/A</v>
      </c>
      <c r="H25" s="108" t="str">
        <f>IF(OR(COUNT(Calculations!BS26:CB26)&lt;3,COUNT(Calculations!CC26:CL26)&lt;3),"N/A",IF(ISERROR(TTEST(Calculations!CC26:CL26,Calculations!BS26:CB26,2,2)),"N/A",TTEST(Calculations!CC26:CL26,Calculations!BS26:CB26,2,2)))</f>
        <v>N/A</v>
      </c>
      <c r="I25" s="106" t="str">
        <f t="shared" si="0"/>
        <v>N/A</v>
      </c>
      <c r="J25" s="109" t="str">
        <f>IF(AND('Test Sample Data'!M25&gt;=35,'Control Sample Data'!M25&gt;=35),"Type 3",IF(AND('Test Sample Data'!M25&gt;=30,'Control Sample Data'!M25&gt;=30,OR(H25&gt;=0.05,I25="N/A")),"Type 2",IF(OR(AND('Test Sample Data'!M25&gt;=30,'Control Sample Data'!M25&lt;=30),AND('Test Sample Data'!M25&lt;=30,'Control Sample Data'!M25&gt;=30)),"Type 1","OKAY")))</f>
        <v>Type 3</v>
      </c>
    </row>
    <row r="26" spans="1:10" ht="15" customHeight="1">
      <c r="A26" s="104" t="str">
        <f>'Gene Table'!C26</f>
        <v>NM_177536</v>
      </c>
      <c r="B26" s="105" t="s">
        <v>99</v>
      </c>
      <c r="C26" s="106" t="str">
        <f>Calculations!BO27</f>
        <v>N/A</v>
      </c>
      <c r="D26" s="106" t="str">
        <f>Calculations!BP27</f>
        <v>N/A</v>
      </c>
      <c r="E26" s="107" t="str">
        <f t="shared" si="3"/>
        <v>N/A</v>
      </c>
      <c r="F26" s="107" t="str">
        <f t="shared" si="1"/>
        <v>N/A</v>
      </c>
      <c r="G26" s="106" t="str">
        <f t="shared" si="4"/>
        <v>N/A</v>
      </c>
      <c r="H26" s="108" t="str">
        <f>IF(OR(COUNT(Calculations!BS27:CB27)&lt;3,COUNT(Calculations!CC27:CL27)&lt;3),"N/A",IF(ISERROR(TTEST(Calculations!CC27:CL27,Calculations!BS27:CB27,2,2)),"N/A",TTEST(Calculations!CC27:CL27,Calculations!BS27:CB27,2,2)))</f>
        <v>N/A</v>
      </c>
      <c r="I26" s="106" t="str">
        <f t="shared" si="0"/>
        <v>N/A</v>
      </c>
      <c r="J26" s="109" t="str">
        <f>IF(AND('Test Sample Data'!M26&gt;=35,'Control Sample Data'!M26&gt;=35),"Type 3",IF(AND('Test Sample Data'!M26&gt;=30,'Control Sample Data'!M26&gt;=30,OR(H26&gt;=0.05,I26="N/A")),"Type 2",IF(OR(AND('Test Sample Data'!M26&gt;=30,'Control Sample Data'!M26&lt;=30),AND('Test Sample Data'!M26&lt;=30,'Control Sample Data'!M26&gt;=30)),"Type 1","OKAY")))</f>
        <v>Type 3</v>
      </c>
    </row>
    <row r="27" spans="1:10" ht="15" customHeight="1">
      <c r="A27" s="104" t="str">
        <f>'Gene Table'!C27</f>
        <v>NM_005420</v>
      </c>
      <c r="B27" s="105" t="s">
        <v>103</v>
      </c>
      <c r="C27" s="106" t="str">
        <f>Calculations!BO28</f>
        <v>N/A</v>
      </c>
      <c r="D27" s="106" t="str">
        <f>Calculations!BP28</f>
        <v>N/A</v>
      </c>
      <c r="E27" s="107" t="str">
        <f t="shared" si="3"/>
        <v>N/A</v>
      </c>
      <c r="F27" s="107" t="str">
        <f t="shared" si="1"/>
        <v>N/A</v>
      </c>
      <c r="G27" s="106" t="str">
        <f t="shared" si="4"/>
        <v>N/A</v>
      </c>
      <c r="H27" s="108" t="str">
        <f>IF(OR(COUNT(Calculations!BS28:CB28)&lt;3,COUNT(Calculations!CC28:CL28)&lt;3),"N/A",IF(ISERROR(TTEST(Calculations!CC28:CL28,Calculations!BS28:CB28,2,2)),"N/A",TTEST(Calculations!CC28:CL28,Calculations!BS28:CB28,2,2)))</f>
        <v>N/A</v>
      </c>
      <c r="I27" s="106" t="str">
        <f t="shared" si="0"/>
        <v>N/A</v>
      </c>
      <c r="J27" s="109" t="str">
        <f>IF(AND('Test Sample Data'!M27&gt;=35,'Control Sample Data'!M27&gt;=35),"Type 3",IF(AND('Test Sample Data'!M27&gt;=30,'Control Sample Data'!M27&gt;=30,OR(H27&gt;=0.05,I27="N/A")),"Type 2",IF(OR(AND('Test Sample Data'!M27&gt;=30,'Control Sample Data'!M27&lt;=30),AND('Test Sample Data'!M27&lt;=30,'Control Sample Data'!M27&gt;=30)),"Type 1","OKAY")))</f>
        <v>Type 3</v>
      </c>
    </row>
    <row r="28" spans="1:10" ht="15" customHeight="1">
      <c r="A28" s="104" t="str">
        <f>'Gene Table'!C28</f>
        <v>NM_000386</v>
      </c>
      <c r="B28" s="105" t="s">
        <v>107</v>
      </c>
      <c r="C28" s="106" t="str">
        <f>Calculations!BO29</f>
        <v>N/A</v>
      </c>
      <c r="D28" s="106" t="str">
        <f>Calculations!BP29</f>
        <v>N/A</v>
      </c>
      <c r="E28" s="107" t="str">
        <f t="shared" si="3"/>
        <v>N/A</v>
      </c>
      <c r="F28" s="107" t="str">
        <f t="shared" si="1"/>
        <v>N/A</v>
      </c>
      <c r="G28" s="106" t="str">
        <f t="shared" si="4"/>
        <v>N/A</v>
      </c>
      <c r="H28" s="108" t="str">
        <f>IF(OR(COUNT(Calculations!BS29:CB29)&lt;3,COUNT(Calculations!CC29:CL29)&lt;3),"N/A",IF(ISERROR(TTEST(Calculations!CC29:CL29,Calculations!BS29:CB29,2,2)),"N/A",TTEST(Calculations!CC29:CL29,Calculations!BS29:CB29,2,2)))</f>
        <v>N/A</v>
      </c>
      <c r="I28" s="106" t="str">
        <f t="shared" si="0"/>
        <v>N/A</v>
      </c>
      <c r="J28" s="109" t="str">
        <f>IF(AND('Test Sample Data'!M28&gt;=35,'Control Sample Data'!M28&gt;=35),"Type 3",IF(AND('Test Sample Data'!M28&gt;=30,'Control Sample Data'!M28&gt;=30,OR(H28&gt;=0.05,I28="N/A")),"Type 2",IF(OR(AND('Test Sample Data'!M28&gt;=30,'Control Sample Data'!M28&lt;=30),AND('Test Sample Data'!M28&lt;=30,'Control Sample Data'!M28&gt;=30)),"Type 1","OKAY")))</f>
        <v>Type 3</v>
      </c>
    </row>
    <row r="29" spans="1:10" ht="15" customHeight="1">
      <c r="A29" s="104" t="str">
        <f>'Gene Table'!C29</f>
        <v>NM_021975</v>
      </c>
      <c r="B29" s="105" t="s">
        <v>111</v>
      </c>
      <c r="C29" s="106" t="str">
        <f>Calculations!BO30</f>
        <v>N/A</v>
      </c>
      <c r="D29" s="106" t="str">
        <f>Calculations!BP30</f>
        <v>N/A</v>
      </c>
      <c r="E29" s="107" t="str">
        <f t="shared" si="3"/>
        <v>N/A</v>
      </c>
      <c r="F29" s="107" t="str">
        <f t="shared" si="1"/>
        <v>N/A</v>
      </c>
      <c r="G29" s="106" t="str">
        <f t="shared" si="4"/>
        <v>N/A</v>
      </c>
      <c r="H29" s="108" t="str">
        <f>IF(OR(COUNT(Calculations!BS30:CB30)&lt;3,COUNT(Calculations!CC30:CL30)&lt;3),"N/A",IF(ISERROR(TTEST(Calculations!CC30:CL30,Calculations!BS30:CB30,2,2)),"N/A",TTEST(Calculations!CC30:CL30,Calculations!BS30:CB30,2,2)))</f>
        <v>N/A</v>
      </c>
      <c r="I29" s="106" t="str">
        <f t="shared" si="0"/>
        <v>N/A</v>
      </c>
      <c r="J29" s="109" t="str">
        <f>IF(AND('Test Sample Data'!M29&gt;=35,'Control Sample Data'!M29&gt;=35),"Type 3",IF(AND('Test Sample Data'!M29&gt;=30,'Control Sample Data'!M29&gt;=30,OR(H29&gt;=0.05,I29="N/A")),"Type 2",IF(OR(AND('Test Sample Data'!M29&gt;=30,'Control Sample Data'!M29&lt;=30),AND('Test Sample Data'!M29&lt;=30,'Control Sample Data'!M29&gt;=30)),"Type 1","OKAY")))</f>
        <v>Type 3</v>
      </c>
    </row>
    <row r="30" spans="1:10" ht="15" customHeight="1">
      <c r="A30" s="104" t="str">
        <f>'Gene Table'!C30</f>
        <v>NM_001188</v>
      </c>
      <c r="B30" s="105" t="s">
        <v>115</v>
      </c>
      <c r="C30" s="106" t="str">
        <f>Calculations!BO31</f>
        <v>N/A</v>
      </c>
      <c r="D30" s="106" t="str">
        <f>Calculations!BP31</f>
        <v>N/A</v>
      </c>
      <c r="E30" s="107" t="str">
        <f t="shared" si="3"/>
        <v>N/A</v>
      </c>
      <c r="F30" s="107" t="str">
        <f t="shared" si="1"/>
        <v>N/A</v>
      </c>
      <c r="G30" s="106" t="str">
        <f t="shared" si="4"/>
        <v>N/A</v>
      </c>
      <c r="H30" s="108" t="str">
        <f>IF(OR(COUNT(Calculations!BS31:CB31)&lt;3,COUNT(Calculations!CC31:CL31)&lt;3),"N/A",IF(ISERROR(TTEST(Calculations!CC31:CL31,Calculations!BS31:CB31,2,2)),"N/A",TTEST(Calculations!CC31:CL31,Calculations!BS31:CB31,2,2)))</f>
        <v>N/A</v>
      </c>
      <c r="I30" s="106" t="str">
        <f t="shared" si="0"/>
        <v>N/A</v>
      </c>
      <c r="J30" s="109" t="str">
        <f>IF(AND('Test Sample Data'!M30&gt;=35,'Control Sample Data'!M30&gt;=35),"Type 3",IF(AND('Test Sample Data'!M30&gt;=30,'Control Sample Data'!M30&gt;=30,OR(H30&gt;=0.05,I30="N/A")),"Type 2",IF(OR(AND('Test Sample Data'!M30&gt;=30,'Control Sample Data'!M30&lt;=30),AND('Test Sample Data'!M30&lt;=30,'Control Sample Data'!M30&gt;=30)),"Type 1","OKAY")))</f>
        <v>Type 3</v>
      </c>
    </row>
    <row r="31" spans="1:10" ht="15" customHeight="1">
      <c r="A31" s="104" t="str">
        <f>'Gene Table'!C31</f>
        <v>NM_018179</v>
      </c>
      <c r="B31" s="105" t="s">
        <v>119</v>
      </c>
      <c r="C31" s="106" t="str">
        <f>Calculations!BO32</f>
        <v>N/A</v>
      </c>
      <c r="D31" s="106" t="str">
        <f>Calculations!BP32</f>
        <v>N/A</v>
      </c>
      <c r="E31" s="107" t="str">
        <f t="shared" si="3"/>
        <v>N/A</v>
      </c>
      <c r="F31" s="107" t="str">
        <f t="shared" si="1"/>
        <v>N/A</v>
      </c>
      <c r="G31" s="106" t="str">
        <f t="shared" si="4"/>
        <v>N/A</v>
      </c>
      <c r="H31" s="108" t="str">
        <f>IF(OR(COUNT(Calculations!BS32:CB32)&lt;3,COUNT(Calculations!CC32:CL32)&lt;3),"N/A",IF(ISERROR(TTEST(Calculations!CC32:CL32,Calculations!BS32:CB32,2,2)),"N/A",TTEST(Calculations!CC32:CL32,Calculations!BS32:CB32,2,2)))</f>
        <v>N/A</v>
      </c>
      <c r="I31" s="106" t="str">
        <f t="shared" si="0"/>
        <v>N/A</v>
      </c>
      <c r="J31" s="109" t="str">
        <f>IF(AND('Test Sample Data'!M31&gt;=35,'Control Sample Data'!M31&gt;=35),"Type 3",IF(AND('Test Sample Data'!M31&gt;=30,'Control Sample Data'!M31&gt;=30,OR(H31&gt;=0.05,I31="N/A")),"Type 2",IF(OR(AND('Test Sample Data'!M31&gt;=30,'Control Sample Data'!M31&lt;=30),AND('Test Sample Data'!M31&lt;=30,'Control Sample Data'!M31&gt;=30)),"Type 1","OKAY")))</f>
        <v>Type 3</v>
      </c>
    </row>
    <row r="32" spans="1:10" ht="15" customHeight="1">
      <c r="A32" s="104" t="str">
        <f>'Gene Table'!C32</f>
        <v>NM_000602</v>
      </c>
      <c r="B32" s="105" t="s">
        <v>123</v>
      </c>
      <c r="C32" s="106" t="str">
        <f>Calculations!BO33</f>
        <v>N/A</v>
      </c>
      <c r="D32" s="106" t="str">
        <f>Calculations!BP33</f>
        <v>N/A</v>
      </c>
      <c r="E32" s="107" t="str">
        <f t="shared" si="3"/>
        <v>N/A</v>
      </c>
      <c r="F32" s="107" t="str">
        <f t="shared" si="1"/>
        <v>N/A</v>
      </c>
      <c r="G32" s="106" t="str">
        <f t="shared" si="4"/>
        <v>N/A</v>
      </c>
      <c r="H32" s="108" t="str">
        <f>IF(OR(COUNT(Calculations!BS33:CB33)&lt;3,COUNT(Calculations!CC33:CL33)&lt;3),"N/A",IF(ISERROR(TTEST(Calculations!CC33:CL33,Calculations!BS33:CB33,2,2)),"N/A",TTEST(Calculations!CC33:CL33,Calculations!BS33:CB33,2,2)))</f>
        <v>N/A</v>
      </c>
      <c r="I32" s="106" t="str">
        <f t="shared" si="0"/>
        <v>N/A</v>
      </c>
      <c r="J32" s="109" t="str">
        <f>IF(AND('Test Sample Data'!M32&gt;=35,'Control Sample Data'!M32&gt;=35),"Type 3",IF(AND('Test Sample Data'!M32&gt;=30,'Control Sample Data'!M32&gt;=30,OR(H32&gt;=0.05,I32="N/A")),"Type 2",IF(OR(AND('Test Sample Data'!M32&gt;=30,'Control Sample Data'!M32&lt;=30),AND('Test Sample Data'!M32&lt;=30,'Control Sample Data'!M32&gt;=30)),"Type 1","OKAY")))</f>
        <v>Type 3</v>
      </c>
    </row>
    <row r="33" spans="1:10" ht="15" customHeight="1">
      <c r="A33" s="104" t="str">
        <f>'Gene Table'!C33</f>
        <v>NM_004994</v>
      </c>
      <c r="B33" s="105" t="s">
        <v>127</v>
      </c>
      <c r="C33" s="106" t="str">
        <f>Calculations!BO34</f>
        <v>N/A</v>
      </c>
      <c r="D33" s="106" t="str">
        <f>Calculations!BP34</f>
        <v>N/A</v>
      </c>
      <c r="E33" s="107" t="str">
        <f t="shared" si="3"/>
        <v>N/A</v>
      </c>
      <c r="F33" s="107" t="str">
        <f t="shared" si="1"/>
        <v>N/A</v>
      </c>
      <c r="G33" s="106" t="str">
        <f t="shared" si="4"/>
        <v>N/A</v>
      </c>
      <c r="H33" s="108" t="str">
        <f>IF(OR(COUNT(Calculations!BS34:CB34)&lt;3,COUNT(Calculations!CC34:CL34)&lt;3),"N/A",IF(ISERROR(TTEST(Calculations!CC34:CL34,Calculations!BS34:CB34,2,2)),"N/A",TTEST(Calculations!CC34:CL34,Calculations!BS34:CB34,2,2)))</f>
        <v>N/A</v>
      </c>
      <c r="I33" s="106" t="str">
        <f t="shared" si="0"/>
        <v>N/A</v>
      </c>
      <c r="J33" s="109" t="str">
        <f>IF(AND('Test Sample Data'!M33&gt;=35,'Control Sample Data'!M33&gt;=35),"Type 3",IF(AND('Test Sample Data'!M33&gt;=30,'Control Sample Data'!M33&gt;=30,OR(H33&gt;=0.05,I33="N/A")),"Type 2",IF(OR(AND('Test Sample Data'!M33&gt;=30,'Control Sample Data'!M33&lt;=30),AND('Test Sample Data'!M33&lt;=30,'Control Sample Data'!M33&gt;=30)),"Type 1","OKAY")))</f>
        <v>Type 3</v>
      </c>
    </row>
    <row r="34" spans="1:10" ht="15" customHeight="1">
      <c r="A34" s="104" t="str">
        <f>'Gene Table'!C34</f>
        <v>NM_002422</v>
      </c>
      <c r="B34" s="105" t="s">
        <v>131</v>
      </c>
      <c r="C34" s="106" t="str">
        <f>Calculations!BO35</f>
        <v>N/A</v>
      </c>
      <c r="D34" s="106" t="str">
        <f>Calculations!BP35</f>
        <v>N/A</v>
      </c>
      <c r="E34" s="107" t="str">
        <f t="shared" si="3"/>
        <v>N/A</v>
      </c>
      <c r="F34" s="107" t="str">
        <f t="shared" si="1"/>
        <v>N/A</v>
      </c>
      <c r="G34" s="106" t="str">
        <f aca="true" t="shared" si="5" ref="G34:G68">IF(ISERROR(E34/F34),"N/A",E34/F34)</f>
        <v>N/A</v>
      </c>
      <c r="H34" s="108" t="str">
        <f>IF(OR(COUNT(Calculations!BS35:CB35)&lt;3,COUNT(Calculations!CC35:CL35)&lt;3),"N/A",IF(ISERROR(TTEST(Calculations!CC35:CL35,Calculations!BS35:CB35,2,2)),"N/A",TTEST(Calculations!CC35:CL35,Calculations!BS35:CB35,2,2)))</f>
        <v>N/A</v>
      </c>
      <c r="I34" s="106" t="str">
        <f t="shared" si="0"/>
        <v>N/A</v>
      </c>
      <c r="J34" s="109" t="str">
        <f>IF(AND('Test Sample Data'!M34&gt;=35,'Control Sample Data'!M34&gt;=35),"Type 3",IF(AND('Test Sample Data'!M34&gt;=30,'Control Sample Data'!M34&gt;=30,OR(H34&gt;=0.05,I34="N/A")),"Type 2",IF(OR(AND('Test Sample Data'!M34&gt;=30,'Control Sample Data'!M34&lt;=30),AND('Test Sample Data'!M34&lt;=30,'Control Sample Data'!M34&gt;=30)),"Type 1","OKAY")))</f>
        <v>Type 3</v>
      </c>
    </row>
    <row r="35" spans="1:10" ht="15" customHeight="1">
      <c r="A35" s="104" t="str">
        <f>'Gene Table'!C35</f>
        <v>NM_002421</v>
      </c>
      <c r="B35" s="105" t="s">
        <v>135</v>
      </c>
      <c r="C35" s="106" t="str">
        <f>Calculations!BO36</f>
        <v>N/A</v>
      </c>
      <c r="D35" s="106" t="str">
        <f>Calculations!BP36</f>
        <v>N/A</v>
      </c>
      <c r="E35" s="107" t="str">
        <f t="shared" si="3"/>
        <v>N/A</v>
      </c>
      <c r="F35" s="107" t="str">
        <f t="shared" si="1"/>
        <v>N/A</v>
      </c>
      <c r="G35" s="106" t="str">
        <f t="shared" si="5"/>
        <v>N/A</v>
      </c>
      <c r="H35" s="108" t="str">
        <f>IF(OR(COUNT(Calculations!BS36:CB36)&lt;3,COUNT(Calculations!CC36:CL36)&lt;3),"N/A",IF(ISERROR(TTEST(Calculations!CC36:CL36,Calculations!BS36:CB36,2,2)),"N/A",TTEST(Calculations!CC36:CL36,Calculations!BS36:CB36,2,2)))</f>
        <v>N/A</v>
      </c>
      <c r="I35" s="106" t="str">
        <f t="shared" si="0"/>
        <v>N/A</v>
      </c>
      <c r="J35" s="109" t="str">
        <f>IF(AND('Test Sample Data'!M35&gt;=35,'Control Sample Data'!M35&gt;=35),"Type 3",IF(AND('Test Sample Data'!M35&gt;=30,'Control Sample Data'!M35&gt;=30,OR(H35&gt;=0.05,I35="N/A")),"Type 2",IF(OR(AND('Test Sample Data'!M35&gt;=30,'Control Sample Data'!M35&lt;=30),AND('Test Sample Data'!M35&lt;=30,'Control Sample Data'!M35&gt;=30)),"Type 1","OKAY")))</f>
        <v>Type 3</v>
      </c>
    </row>
    <row r="36" spans="1:10" ht="15" customHeight="1">
      <c r="A36" s="104" t="str">
        <f>'Gene Table'!C36</f>
        <v>NM_005359</v>
      </c>
      <c r="B36" s="105" t="s">
        <v>139</v>
      </c>
      <c r="C36" s="106" t="str">
        <f>Calculations!BO37</f>
        <v>N/A</v>
      </c>
      <c r="D36" s="106" t="str">
        <f>Calculations!BP37</f>
        <v>N/A</v>
      </c>
      <c r="E36" s="107" t="str">
        <f t="shared" si="3"/>
        <v>N/A</v>
      </c>
      <c r="F36" s="107" t="str">
        <f t="shared" si="1"/>
        <v>N/A</v>
      </c>
      <c r="G36" s="106" t="str">
        <f t="shared" si="5"/>
        <v>N/A</v>
      </c>
      <c r="H36" s="108" t="str">
        <f>IF(OR(COUNT(Calculations!BS37:CB37)&lt;3,COUNT(Calculations!CC37:CL37)&lt;3),"N/A",IF(ISERROR(TTEST(Calculations!CC37:CL37,Calculations!BS37:CB37,2,2)),"N/A",TTEST(Calculations!CC37:CL37,Calculations!BS37:CB37,2,2)))</f>
        <v>N/A</v>
      </c>
      <c r="I36" s="106" t="str">
        <f t="shared" si="0"/>
        <v>N/A</v>
      </c>
      <c r="J36" s="109" t="str">
        <f>IF(AND('Test Sample Data'!M36&gt;=35,'Control Sample Data'!M36&gt;=35),"Type 3",IF(AND('Test Sample Data'!M36&gt;=30,'Control Sample Data'!M36&gt;=30,OR(H36&gt;=0.05,I36="N/A")),"Type 2",IF(OR(AND('Test Sample Data'!M36&gt;=30,'Control Sample Data'!M36&lt;=30),AND('Test Sample Data'!M36&lt;=30,'Control Sample Data'!M36&gt;=30)),"Type 1","OKAY")))</f>
        <v>Type 3</v>
      </c>
    </row>
    <row r="37" spans="1:10" ht="15" customHeight="1">
      <c r="A37" s="104" t="str">
        <f>'Gene Table'!C37</f>
        <v>NM_004985</v>
      </c>
      <c r="B37" s="105" t="s">
        <v>143</v>
      </c>
      <c r="C37" s="106" t="str">
        <f>Calculations!BO38</f>
        <v>N/A</v>
      </c>
      <c r="D37" s="106" t="str">
        <f>Calculations!BP38</f>
        <v>N/A</v>
      </c>
      <c r="E37" s="107" t="str">
        <f t="shared" si="3"/>
        <v>N/A</v>
      </c>
      <c r="F37" s="107" t="str">
        <f t="shared" si="1"/>
        <v>N/A</v>
      </c>
      <c r="G37" s="106" t="str">
        <f t="shared" si="5"/>
        <v>N/A</v>
      </c>
      <c r="H37" s="108" t="str">
        <f>IF(OR(COUNT(Calculations!BS38:CB38)&lt;3,COUNT(Calculations!CC38:CL38)&lt;3),"N/A",IF(ISERROR(TTEST(Calculations!CC38:CL38,Calculations!BS38:CB38,2,2)),"N/A",TTEST(Calculations!CC38:CL38,Calculations!BS38:CB38,2,2)))</f>
        <v>N/A</v>
      </c>
      <c r="I37" s="106" t="str">
        <f t="shared" si="0"/>
        <v>N/A</v>
      </c>
      <c r="J37" s="109" t="str">
        <f>IF(AND('Test Sample Data'!M37&gt;=35,'Control Sample Data'!M37&gt;=35),"Type 3",IF(AND('Test Sample Data'!M37&gt;=30,'Control Sample Data'!M37&gt;=30,OR(H37&gt;=0.05,I37="N/A")),"Type 2",IF(OR(AND('Test Sample Data'!M37&gt;=30,'Control Sample Data'!M37&lt;=30),AND('Test Sample Data'!M37&lt;=30,'Control Sample Data'!M37&gt;=30)),"Type 1","OKAY")))</f>
        <v>Type 3</v>
      </c>
    </row>
    <row r="38" spans="1:10" ht="15" customHeight="1">
      <c r="A38" s="104" t="str">
        <f>'Gene Table'!C38</f>
        <v>NM_000212</v>
      </c>
      <c r="B38" s="105" t="s">
        <v>147</v>
      </c>
      <c r="C38" s="106" t="str">
        <f>Calculations!BO39</f>
        <v>N/A</v>
      </c>
      <c r="D38" s="106" t="str">
        <f>Calculations!BP39</f>
        <v>N/A</v>
      </c>
      <c r="E38" s="107" t="str">
        <f t="shared" si="3"/>
        <v>N/A</v>
      </c>
      <c r="F38" s="107" t="str">
        <f t="shared" si="1"/>
        <v>N/A</v>
      </c>
      <c r="G38" s="106" t="str">
        <f t="shared" si="5"/>
        <v>N/A</v>
      </c>
      <c r="H38" s="108" t="str">
        <f>IF(OR(COUNT(Calculations!BS39:CB39)&lt;3,COUNT(Calculations!CC39:CL39)&lt;3),"N/A",IF(ISERROR(TTEST(Calculations!CC39:CL39,Calculations!BS39:CB39,2,2)),"N/A",TTEST(Calculations!CC39:CL39,Calculations!BS39:CB39,2,2)))</f>
        <v>N/A</v>
      </c>
      <c r="I38" s="106" t="str">
        <f t="shared" si="0"/>
        <v>N/A</v>
      </c>
      <c r="J38" s="109" t="str">
        <f>IF(AND('Test Sample Data'!M38&gt;=35,'Control Sample Data'!M38&gt;=35),"Type 3",IF(AND('Test Sample Data'!M38&gt;=30,'Control Sample Data'!M38&gt;=30,OR(H38&gt;=0.05,I38="N/A")),"Type 2",IF(OR(AND('Test Sample Data'!M38&gt;=30,'Control Sample Data'!M38&lt;=30),AND('Test Sample Data'!M38&lt;=30,'Control Sample Data'!M38&gt;=30)),"Type 1","OKAY")))</f>
        <v>Type 3</v>
      </c>
    </row>
    <row r="39" spans="1:10" ht="15" customHeight="1">
      <c r="A39" s="104" t="str">
        <f>'Gene Table'!C39</f>
        <v>NM_005538</v>
      </c>
      <c r="B39" s="105" t="s">
        <v>151</v>
      </c>
      <c r="C39" s="106" t="str">
        <f>Calculations!BO40</f>
        <v>N/A</v>
      </c>
      <c r="D39" s="106" t="str">
        <f>Calculations!BP40</f>
        <v>N/A</v>
      </c>
      <c r="E39" s="107" t="str">
        <f t="shared" si="3"/>
        <v>N/A</v>
      </c>
      <c r="F39" s="107" t="str">
        <f t="shared" si="1"/>
        <v>N/A</v>
      </c>
      <c r="G39" s="106" t="str">
        <f t="shared" si="5"/>
        <v>N/A</v>
      </c>
      <c r="H39" s="108" t="str">
        <f>IF(OR(COUNT(Calculations!BS40:CB40)&lt;3,COUNT(Calculations!CC40:CL40)&lt;3),"N/A",IF(ISERROR(TTEST(Calculations!CC40:CL40,Calculations!BS40:CB40,2,2)),"N/A",TTEST(Calculations!CC40:CL40,Calculations!BS40:CB40,2,2)))</f>
        <v>N/A</v>
      </c>
      <c r="I39" s="106" t="str">
        <f t="shared" si="0"/>
        <v>N/A</v>
      </c>
      <c r="J39" s="109" t="str">
        <f>IF(AND('Test Sample Data'!M39&gt;=35,'Control Sample Data'!M39&gt;=35),"Type 3",IF(AND('Test Sample Data'!M39&gt;=30,'Control Sample Data'!M39&gt;=30,OR(H39&gt;=0.05,I39="N/A")),"Type 2",IF(OR(AND('Test Sample Data'!M39&gt;=30,'Control Sample Data'!M39&lt;=30),AND('Test Sample Data'!M39&lt;=30,'Control Sample Data'!M39&gt;=30)),"Type 1","OKAY")))</f>
        <v>Type 3</v>
      </c>
    </row>
    <row r="40" spans="1:10" ht="15" customHeight="1">
      <c r="A40" s="104" t="str">
        <f>'Gene Table'!C40</f>
        <v>NM_002193</v>
      </c>
      <c r="B40" s="105" t="s">
        <v>155</v>
      </c>
      <c r="C40" s="106" t="str">
        <f>Calculations!BO41</f>
        <v>N/A</v>
      </c>
      <c r="D40" s="106" t="str">
        <f>Calculations!BP41</f>
        <v>N/A</v>
      </c>
      <c r="E40" s="107" t="str">
        <f t="shared" si="3"/>
        <v>N/A</v>
      </c>
      <c r="F40" s="107" t="str">
        <f t="shared" si="1"/>
        <v>N/A</v>
      </c>
      <c r="G40" s="106" t="str">
        <f t="shared" si="5"/>
        <v>N/A</v>
      </c>
      <c r="H40" s="108" t="str">
        <f>IF(OR(COUNT(Calculations!BS41:CB41)&lt;3,COUNT(Calculations!CC41:CL41)&lt;3),"N/A",IF(ISERROR(TTEST(Calculations!CC41:CL41,Calculations!BS41:CB41,2,2)),"N/A",TTEST(Calculations!CC41:CL41,Calculations!BS41:CB41,2,2)))</f>
        <v>N/A</v>
      </c>
      <c r="I40" s="106" t="str">
        <f t="shared" si="0"/>
        <v>N/A</v>
      </c>
      <c r="J40" s="109" t="str">
        <f>IF(AND('Test Sample Data'!M40&gt;=35,'Control Sample Data'!M40&gt;=35),"Type 3",IF(AND('Test Sample Data'!M40&gt;=30,'Control Sample Data'!M40&gt;=30,OR(H40&gt;=0.05,I40="N/A")),"Type 2",IF(OR(AND('Test Sample Data'!M40&gt;=30,'Control Sample Data'!M40&lt;=30),AND('Test Sample Data'!M40&lt;=30,'Control Sample Data'!M40&gt;=30)),"Type 1","OKAY")))</f>
        <v>Type 3</v>
      </c>
    </row>
    <row r="41" spans="1:10" ht="15" customHeight="1">
      <c r="A41" s="104" t="str">
        <f>'Gene Table'!C41</f>
        <v>NM_002187</v>
      </c>
      <c r="B41" s="105" t="s">
        <v>159</v>
      </c>
      <c r="C41" s="106" t="str">
        <f>Calculations!BO42</f>
        <v>N/A</v>
      </c>
      <c r="D41" s="106" t="str">
        <f>Calculations!BP42</f>
        <v>N/A</v>
      </c>
      <c r="E41" s="107" t="str">
        <f t="shared" si="3"/>
        <v>N/A</v>
      </c>
      <c r="F41" s="107" t="str">
        <f t="shared" si="1"/>
        <v>N/A</v>
      </c>
      <c r="G41" s="106" t="str">
        <f t="shared" si="5"/>
        <v>N/A</v>
      </c>
      <c r="H41" s="108" t="str">
        <f>IF(OR(COUNT(Calculations!BS42:CB42)&lt;3,COUNT(Calculations!CC42:CL42)&lt;3),"N/A",IF(ISERROR(TTEST(Calculations!CC42:CL42,Calculations!BS42:CB42,2,2)),"N/A",TTEST(Calculations!CC42:CL42,Calculations!BS42:CB42,2,2)))</f>
        <v>N/A</v>
      </c>
      <c r="I41" s="106" t="str">
        <f t="shared" si="0"/>
        <v>N/A</v>
      </c>
      <c r="J41" s="109" t="str">
        <f>IF(AND('Test Sample Data'!M41&gt;=35,'Control Sample Data'!M41&gt;=35),"Type 3",IF(AND('Test Sample Data'!M41&gt;=30,'Control Sample Data'!M41&gt;=30,OR(H41&gt;=0.05,I41="N/A")),"Type 2",IF(OR(AND('Test Sample Data'!M41&gt;=30,'Control Sample Data'!M41&lt;=30),AND('Test Sample Data'!M41&lt;=30,'Control Sample Data'!M41&gt;=30)),"Type 1","OKAY")))</f>
        <v>Type 3</v>
      </c>
    </row>
    <row r="42" spans="1:10" ht="15" customHeight="1">
      <c r="A42" s="104" t="str">
        <f>'Gene Table'!C42</f>
        <v>NM_000565</v>
      </c>
      <c r="B42" s="105" t="s">
        <v>163</v>
      </c>
      <c r="C42" s="106" t="str">
        <f>Calculations!BO43</f>
        <v>N/A</v>
      </c>
      <c r="D42" s="106" t="str">
        <f>Calculations!BP43</f>
        <v>N/A</v>
      </c>
      <c r="E42" s="107" t="str">
        <f t="shared" si="3"/>
        <v>N/A</v>
      </c>
      <c r="F42" s="107" t="str">
        <f t="shared" si="1"/>
        <v>N/A</v>
      </c>
      <c r="G42" s="106" t="str">
        <f t="shared" si="5"/>
        <v>N/A</v>
      </c>
      <c r="H42" s="108" t="str">
        <f>IF(OR(COUNT(Calculations!BS43:CB43)&lt;3,COUNT(Calculations!CC43:CL43)&lt;3),"N/A",IF(ISERROR(TTEST(Calculations!CC43:CL43,Calculations!BS43:CB43,2,2)),"N/A",TTEST(Calculations!CC43:CL43,Calculations!BS43:CB43,2,2)))</f>
        <v>N/A</v>
      </c>
      <c r="I42" s="106" t="str">
        <f t="shared" si="0"/>
        <v>N/A</v>
      </c>
      <c r="J42" s="109" t="str">
        <f>IF(AND('Test Sample Data'!M42&gt;=35,'Control Sample Data'!M42&gt;=35),"Type 3",IF(AND('Test Sample Data'!M42&gt;=30,'Control Sample Data'!M42&gt;=30,OR(H42&gt;=0.05,I42="N/A")),"Type 2",IF(OR(AND('Test Sample Data'!M42&gt;=30,'Control Sample Data'!M42&lt;=30),AND('Test Sample Data'!M42&lt;=30,'Control Sample Data'!M42&gt;=30)),"Type 1","OKAY")))</f>
        <v>Type 3</v>
      </c>
    </row>
    <row r="43" spans="1:10" ht="15" customHeight="1">
      <c r="A43" s="104" t="str">
        <f>'Gene Table'!C43</f>
        <v>NM_000600</v>
      </c>
      <c r="B43" s="105" t="s">
        <v>167</v>
      </c>
      <c r="C43" s="106" t="str">
        <f>Calculations!BO44</f>
        <v>N/A</v>
      </c>
      <c r="D43" s="106" t="str">
        <f>Calculations!BP44</f>
        <v>N/A</v>
      </c>
      <c r="E43" s="107" t="str">
        <f t="shared" si="3"/>
        <v>N/A</v>
      </c>
      <c r="F43" s="107" t="str">
        <f t="shared" si="1"/>
        <v>N/A</v>
      </c>
      <c r="G43" s="106" t="str">
        <f t="shared" si="5"/>
        <v>N/A</v>
      </c>
      <c r="H43" s="108" t="str">
        <f>IF(OR(COUNT(Calculations!BS44:CB44)&lt;3,COUNT(Calculations!CC44:CL44)&lt;3),"N/A",IF(ISERROR(TTEST(Calculations!CC44:CL44,Calculations!BS44:CB44,2,2)),"N/A",TTEST(Calculations!CC44:CL44,Calculations!BS44:CB44,2,2)))</f>
        <v>N/A</v>
      </c>
      <c r="I43" s="106" t="str">
        <f t="shared" si="0"/>
        <v>N/A</v>
      </c>
      <c r="J43" s="109" t="str">
        <f>IF(AND('Test Sample Data'!M43&gt;=35,'Control Sample Data'!M43&gt;=35),"Type 3",IF(AND('Test Sample Data'!M43&gt;=30,'Control Sample Data'!M43&gt;=30,OR(H43&gt;=0.05,I43="N/A")),"Type 2",IF(OR(AND('Test Sample Data'!M43&gt;=30,'Control Sample Data'!M43&lt;=30),AND('Test Sample Data'!M43&lt;=30,'Control Sample Data'!M43&gt;=30)),"Type 1","OKAY")))</f>
        <v>Type 3</v>
      </c>
    </row>
    <row r="44" spans="1:10" ht="15" customHeight="1">
      <c r="A44" s="104" t="str">
        <f>'Gene Table'!C44</f>
        <v>NM_000589</v>
      </c>
      <c r="B44" s="105" t="s">
        <v>171</v>
      </c>
      <c r="C44" s="106" t="str">
        <f>Calculations!BO45</f>
        <v>N/A</v>
      </c>
      <c r="D44" s="106" t="str">
        <f>Calculations!BP45</f>
        <v>N/A</v>
      </c>
      <c r="E44" s="107" t="str">
        <f t="shared" si="3"/>
        <v>N/A</v>
      </c>
      <c r="F44" s="107" t="str">
        <f t="shared" si="1"/>
        <v>N/A</v>
      </c>
      <c r="G44" s="106" t="str">
        <f t="shared" si="5"/>
        <v>N/A</v>
      </c>
      <c r="H44" s="108" t="str">
        <f>IF(OR(COUNT(Calculations!BS45:CB45)&lt;3,COUNT(Calculations!CC45:CL45)&lt;3),"N/A",IF(ISERROR(TTEST(Calculations!CC45:CL45,Calculations!BS45:CB45,2,2)),"N/A",TTEST(Calculations!CC45:CL45,Calculations!BS45:CB45,2,2)))</f>
        <v>N/A</v>
      </c>
      <c r="I44" s="106" t="str">
        <f t="shared" si="0"/>
        <v>N/A</v>
      </c>
      <c r="J44" s="109" t="str">
        <f>IF(AND('Test Sample Data'!M44&gt;=35,'Control Sample Data'!M44&gt;=35),"Type 3",IF(AND('Test Sample Data'!M44&gt;=30,'Control Sample Data'!M44&gt;=30,OR(H44&gt;=0.05,I44="N/A")),"Type 2",IF(OR(AND('Test Sample Data'!M44&gt;=30,'Control Sample Data'!M44&lt;=30),AND('Test Sample Data'!M44&lt;=30,'Control Sample Data'!M44&gt;=30)),"Type 1","OKAY")))</f>
        <v>Type 3</v>
      </c>
    </row>
    <row r="45" spans="1:10" ht="15" customHeight="1">
      <c r="A45" s="104" t="str">
        <f>'Gene Table'!C45</f>
        <v>NM_000586</v>
      </c>
      <c r="B45" s="105" t="s">
        <v>175</v>
      </c>
      <c r="C45" s="106" t="str">
        <f>Calculations!BO46</f>
        <v>N/A</v>
      </c>
      <c r="D45" s="106" t="str">
        <f>Calculations!BP46</f>
        <v>N/A</v>
      </c>
      <c r="E45" s="107" t="str">
        <f t="shared" si="3"/>
        <v>N/A</v>
      </c>
      <c r="F45" s="107" t="str">
        <f t="shared" si="1"/>
        <v>N/A</v>
      </c>
      <c r="G45" s="106" t="str">
        <f t="shared" si="5"/>
        <v>N/A</v>
      </c>
      <c r="H45" s="108" t="str">
        <f>IF(OR(COUNT(Calculations!BS46:CB46)&lt;3,COUNT(Calculations!CC46:CL46)&lt;3),"N/A",IF(ISERROR(TTEST(Calculations!CC46:CL46,Calculations!BS46:CB46,2,2)),"N/A",TTEST(Calculations!CC46:CL46,Calculations!BS46:CB46,2,2)))</f>
        <v>N/A</v>
      </c>
      <c r="I45" s="106" t="str">
        <f t="shared" si="0"/>
        <v>N/A</v>
      </c>
      <c r="J45" s="109" t="str">
        <f>IF(AND('Test Sample Data'!M45&gt;=35,'Control Sample Data'!M45&gt;=35),"Type 3",IF(AND('Test Sample Data'!M45&gt;=30,'Control Sample Data'!M45&gt;=30,OR(H45&gt;=0.05,I45="N/A")),"Type 2",IF(OR(AND('Test Sample Data'!M45&gt;=30,'Control Sample Data'!M45&lt;=30),AND('Test Sample Data'!M45&lt;=30,'Control Sample Data'!M45&gt;=30)),"Type 1","OKAY")))</f>
        <v>Type 3</v>
      </c>
    </row>
    <row r="46" spans="1:10" ht="15" customHeight="1">
      <c r="A46" s="104" t="str">
        <f>'Gene Table'!C46</f>
        <v>NM_000577</v>
      </c>
      <c r="B46" s="105" t="s">
        <v>179</v>
      </c>
      <c r="C46" s="106" t="str">
        <f>Calculations!BO47</f>
        <v>N/A</v>
      </c>
      <c r="D46" s="106" t="str">
        <f>Calculations!BP47</f>
        <v>N/A</v>
      </c>
      <c r="E46" s="107" t="str">
        <f t="shared" si="3"/>
        <v>N/A</v>
      </c>
      <c r="F46" s="107" t="str">
        <f t="shared" si="1"/>
        <v>N/A</v>
      </c>
      <c r="G46" s="106" t="str">
        <f t="shared" si="5"/>
        <v>N/A</v>
      </c>
      <c r="H46" s="108" t="str">
        <f>IF(OR(COUNT(Calculations!BS47:CB47)&lt;3,COUNT(Calculations!CC47:CL47)&lt;3),"N/A",IF(ISERROR(TTEST(Calculations!CC47:CL47,Calculations!BS47:CB47,2,2)),"N/A",TTEST(Calculations!CC47:CL47,Calculations!BS47:CB47,2,2)))</f>
        <v>N/A</v>
      </c>
      <c r="I46" s="106" t="str">
        <f t="shared" si="0"/>
        <v>N/A</v>
      </c>
      <c r="J46" s="109" t="str">
        <f>IF(AND('Test Sample Data'!M46&gt;=35,'Control Sample Data'!M46&gt;=35),"Type 3",IF(AND('Test Sample Data'!M46&gt;=30,'Control Sample Data'!M46&gt;=30,OR(H46&gt;=0.05,I46="N/A")),"Type 2",IF(OR(AND('Test Sample Data'!M46&gt;=30,'Control Sample Data'!M46&lt;=30),AND('Test Sample Data'!M46&lt;=30,'Control Sample Data'!M46&gt;=30)),"Type 1","OKAY")))</f>
        <v>Type 3</v>
      </c>
    </row>
    <row r="47" spans="1:10" ht="15" customHeight="1">
      <c r="A47" s="104" t="str">
        <f>'Gene Table'!C47</f>
        <v>NM_000576</v>
      </c>
      <c r="B47" s="105" t="s">
        <v>183</v>
      </c>
      <c r="C47" s="106" t="str">
        <f>Calculations!BO48</f>
        <v>N/A</v>
      </c>
      <c r="D47" s="106" t="str">
        <f>Calculations!BP48</f>
        <v>N/A</v>
      </c>
      <c r="E47" s="107" t="str">
        <f t="shared" si="3"/>
        <v>N/A</v>
      </c>
      <c r="F47" s="107" t="str">
        <f t="shared" si="1"/>
        <v>N/A</v>
      </c>
      <c r="G47" s="106" t="str">
        <f t="shared" si="5"/>
        <v>N/A</v>
      </c>
      <c r="H47" s="108" t="str">
        <f>IF(OR(COUNT(Calculations!BS48:CB48)&lt;3,COUNT(Calculations!CC48:CL48)&lt;3),"N/A",IF(ISERROR(TTEST(Calculations!CC48:CL48,Calculations!BS48:CB48,2,2)),"N/A",TTEST(Calculations!CC48:CL48,Calculations!BS48:CB48,2,2)))</f>
        <v>N/A</v>
      </c>
      <c r="I47" s="106" t="str">
        <f t="shared" si="0"/>
        <v>N/A</v>
      </c>
      <c r="J47" s="109" t="str">
        <f>IF(AND('Test Sample Data'!M47&gt;=35,'Control Sample Data'!M47&gt;=35),"Type 3",IF(AND('Test Sample Data'!M47&gt;=30,'Control Sample Data'!M47&gt;=30,OR(H47&gt;=0.05,I47="N/A")),"Type 2",IF(OR(AND('Test Sample Data'!M47&gt;=30,'Control Sample Data'!M47&lt;=30),AND('Test Sample Data'!M47&lt;=30,'Control Sample Data'!M47&gt;=30)),"Type 1","OKAY")))</f>
        <v>Type 3</v>
      </c>
    </row>
    <row r="48" spans="1:10" ht="15" customHeight="1">
      <c r="A48" s="104" t="str">
        <f>'Gene Table'!C48</f>
        <v>NM_000598</v>
      </c>
      <c r="B48" s="105" t="s">
        <v>187</v>
      </c>
      <c r="C48" s="106" t="str">
        <f>Calculations!BO49</f>
        <v>N/A</v>
      </c>
      <c r="D48" s="106" t="str">
        <f>Calculations!BP49</f>
        <v>N/A</v>
      </c>
      <c r="E48" s="107" t="str">
        <f t="shared" si="3"/>
        <v>N/A</v>
      </c>
      <c r="F48" s="107" t="str">
        <f t="shared" si="1"/>
        <v>N/A</v>
      </c>
      <c r="G48" s="106" t="str">
        <f t="shared" si="5"/>
        <v>N/A</v>
      </c>
      <c r="H48" s="108" t="str">
        <f>IF(OR(COUNT(Calculations!BS49:CB49)&lt;3,COUNT(Calculations!CC49:CL49)&lt;3),"N/A",IF(ISERROR(TTEST(Calculations!CC49:CL49,Calculations!BS49:CB49,2,2)),"N/A",TTEST(Calculations!CC49:CL49,Calculations!BS49:CB49,2,2)))</f>
        <v>N/A</v>
      </c>
      <c r="I48" s="106" t="str">
        <f t="shared" si="0"/>
        <v>N/A</v>
      </c>
      <c r="J48" s="109" t="str">
        <f>IF(AND('Test Sample Data'!M48&gt;=35,'Control Sample Data'!M48&gt;=35),"Type 3",IF(AND('Test Sample Data'!M48&gt;=30,'Control Sample Data'!M48&gt;=30,OR(H48&gt;=0.05,I48="N/A")),"Type 2",IF(OR(AND('Test Sample Data'!M48&gt;=30,'Control Sample Data'!M48&lt;=30),AND('Test Sample Data'!M48&lt;=30,'Control Sample Data'!M48&gt;=30)),"Type 1","OKAY")))</f>
        <v>Type 3</v>
      </c>
    </row>
    <row r="49" spans="1:10" ht="15" customHeight="1">
      <c r="A49" s="104" t="str">
        <f>'Gene Table'!C49</f>
        <v>NM_000612</v>
      </c>
      <c r="B49" s="105" t="s">
        <v>191</v>
      </c>
      <c r="C49" s="106" t="str">
        <f>Calculations!BO50</f>
        <v>N/A</v>
      </c>
      <c r="D49" s="106" t="str">
        <f>Calculations!BP50</f>
        <v>N/A</v>
      </c>
      <c r="E49" s="107" t="str">
        <f t="shared" si="3"/>
        <v>N/A</v>
      </c>
      <c r="F49" s="107" t="str">
        <f t="shared" si="1"/>
        <v>N/A</v>
      </c>
      <c r="G49" s="106" t="str">
        <f t="shared" si="5"/>
        <v>N/A</v>
      </c>
      <c r="H49" s="108" t="str">
        <f>IF(OR(COUNT(Calculations!BS50:CB50)&lt;3,COUNT(Calculations!CC50:CL50)&lt;3),"N/A",IF(ISERROR(TTEST(Calculations!CC50:CL50,Calculations!BS50:CB50,2,2)),"N/A",TTEST(Calculations!CC50:CL50,Calculations!BS50:CB50,2,2)))</f>
        <v>N/A</v>
      </c>
      <c r="I49" s="106" t="str">
        <f t="shared" si="0"/>
        <v>N/A</v>
      </c>
      <c r="J49" s="109" t="str">
        <f>IF(AND('Test Sample Data'!M49&gt;=35,'Control Sample Data'!M49&gt;=35),"Type 3",IF(AND('Test Sample Data'!M49&gt;=30,'Control Sample Data'!M49&gt;=30,OR(H49&gt;=0.05,I49="N/A")),"Type 2",IF(OR(AND('Test Sample Data'!M49&gt;=30,'Control Sample Data'!M49&lt;=30),AND('Test Sample Data'!M49&lt;=30,'Control Sample Data'!M49&gt;=30)),"Type 1","OKAY")))</f>
        <v>Type 3</v>
      </c>
    </row>
    <row r="50" spans="1:10" ht="15" customHeight="1">
      <c r="A50" s="104" t="str">
        <f>'Gene Table'!C50</f>
        <v>NM_000875</v>
      </c>
      <c r="B50" s="105" t="s">
        <v>195</v>
      </c>
      <c r="C50" s="106" t="str">
        <f>Calculations!BO51</f>
        <v>N/A</v>
      </c>
      <c r="D50" s="106" t="str">
        <f>Calculations!BP51</f>
        <v>N/A</v>
      </c>
      <c r="E50" s="107" t="str">
        <f t="shared" si="3"/>
        <v>N/A</v>
      </c>
      <c r="F50" s="107" t="str">
        <f t="shared" si="1"/>
        <v>N/A</v>
      </c>
      <c r="G50" s="106" t="str">
        <f t="shared" si="5"/>
        <v>N/A</v>
      </c>
      <c r="H50" s="108" t="str">
        <f>IF(OR(COUNT(Calculations!BS51:CB51)&lt;3,COUNT(Calculations!CC51:CL51)&lt;3),"N/A",IF(ISERROR(TTEST(Calculations!CC51:CL51,Calculations!BS51:CB51,2,2)),"N/A",TTEST(Calculations!CC51:CL51,Calculations!BS51:CB51,2,2)))</f>
        <v>N/A</v>
      </c>
      <c r="I50" s="106" t="str">
        <f t="shared" si="0"/>
        <v>N/A</v>
      </c>
      <c r="J50" s="109" t="str">
        <f>IF(AND('Test Sample Data'!M50&gt;=35,'Control Sample Data'!M50&gt;=35),"Type 3",IF(AND('Test Sample Data'!M50&gt;=30,'Control Sample Data'!M50&gt;=30,OR(H50&gt;=0.05,I50="N/A")),"Type 2",IF(OR(AND('Test Sample Data'!M50&gt;=30,'Control Sample Data'!M50&lt;=30),AND('Test Sample Data'!M50&lt;=30,'Control Sample Data'!M50&gt;=30)),"Type 1","OKAY")))</f>
        <v>Type 3</v>
      </c>
    </row>
    <row r="51" spans="1:10" ht="15" customHeight="1">
      <c r="A51" s="104" t="str">
        <f>'Gene Table'!C51</f>
        <v>NM_005534</v>
      </c>
      <c r="B51" s="105" t="s">
        <v>199</v>
      </c>
      <c r="C51" s="106" t="str">
        <f>Calculations!BO52</f>
        <v>N/A</v>
      </c>
      <c r="D51" s="106" t="str">
        <f>Calculations!BP52</f>
        <v>N/A</v>
      </c>
      <c r="E51" s="107" t="str">
        <f t="shared" si="3"/>
        <v>N/A</v>
      </c>
      <c r="F51" s="107" t="str">
        <f t="shared" si="1"/>
        <v>N/A</v>
      </c>
      <c r="G51" s="106" t="str">
        <f t="shared" si="5"/>
        <v>N/A</v>
      </c>
      <c r="H51" s="108" t="str">
        <f>IF(OR(COUNT(Calculations!BS52:CB52)&lt;3,COUNT(Calculations!CC52:CL52)&lt;3),"N/A",IF(ISERROR(TTEST(Calculations!CC52:CL52,Calculations!BS52:CB52,2,2)),"N/A",TTEST(Calculations!CC52:CL52,Calculations!BS52:CB52,2,2)))</f>
        <v>N/A</v>
      </c>
      <c r="I51" s="106" t="str">
        <f t="shared" si="0"/>
        <v>N/A</v>
      </c>
      <c r="J51" s="109" t="str">
        <f>IF(AND('Test Sample Data'!M51&gt;=35,'Control Sample Data'!M51&gt;=35),"Type 3",IF(AND('Test Sample Data'!M51&gt;=30,'Control Sample Data'!M51&gt;=30,OR(H51&gt;=0.05,I51="N/A")),"Type 2",IF(OR(AND('Test Sample Data'!M51&gt;=30,'Control Sample Data'!M51&lt;=30),AND('Test Sample Data'!M51&lt;=30,'Control Sample Data'!M51&gt;=30)),"Type 1","OKAY")))</f>
        <v>Type 3</v>
      </c>
    </row>
    <row r="52" spans="1:10" ht="15" customHeight="1">
      <c r="A52" s="104" t="str">
        <f>'Gene Table'!C52</f>
        <v>NM_000410</v>
      </c>
      <c r="B52" s="105" t="s">
        <v>203</v>
      </c>
      <c r="C52" s="106" t="str">
        <f>Calculations!BO53</f>
        <v>N/A</v>
      </c>
      <c r="D52" s="106" t="str">
        <f>Calculations!BP53</f>
        <v>N/A</v>
      </c>
      <c r="E52" s="107" t="str">
        <f t="shared" si="3"/>
        <v>N/A</v>
      </c>
      <c r="F52" s="107" t="str">
        <f t="shared" si="1"/>
        <v>N/A</v>
      </c>
      <c r="G52" s="106" t="str">
        <f t="shared" si="5"/>
        <v>N/A</v>
      </c>
      <c r="H52" s="108" t="str">
        <f>IF(OR(COUNT(Calculations!BS53:CB53)&lt;3,COUNT(Calculations!CC53:CL53)&lt;3),"N/A",IF(ISERROR(TTEST(Calculations!CC53:CL53,Calculations!BS53:CB53,2,2)),"N/A",TTEST(Calculations!CC53:CL53,Calculations!BS53:CB53,2,2)))</f>
        <v>N/A</v>
      </c>
      <c r="I52" s="106" t="str">
        <f t="shared" si="0"/>
        <v>N/A</v>
      </c>
      <c r="J52" s="109" t="str">
        <f>IF(AND('Test Sample Data'!M52&gt;=35,'Control Sample Data'!M52&gt;=35),"Type 3",IF(AND('Test Sample Data'!M52&gt;=30,'Control Sample Data'!M52&gt;=30,OR(H52&gt;=0.05,I52="N/A")),"Type 2",IF(OR(AND('Test Sample Data'!M52&gt;=30,'Control Sample Data'!M52&lt;=30),AND('Test Sample Data'!M52&lt;=30,'Control Sample Data'!M52&gt;=30)),"Type 1","OKAY")))</f>
        <v>Type 3</v>
      </c>
    </row>
    <row r="53" spans="1:10" ht="15" customHeight="1">
      <c r="A53" s="104" t="str">
        <f>'Gene Table'!C53</f>
        <v>NM_000515</v>
      </c>
      <c r="B53" s="105" t="s">
        <v>207</v>
      </c>
      <c r="C53" s="106" t="str">
        <f>Calculations!BO54</f>
        <v>N/A</v>
      </c>
      <c r="D53" s="106" t="str">
        <f>Calculations!BP54</f>
        <v>N/A</v>
      </c>
      <c r="E53" s="107" t="str">
        <f t="shared" si="3"/>
        <v>N/A</v>
      </c>
      <c r="F53" s="107" t="str">
        <f t="shared" si="1"/>
        <v>N/A</v>
      </c>
      <c r="G53" s="106" t="str">
        <f t="shared" si="5"/>
        <v>N/A</v>
      </c>
      <c r="H53" s="108" t="str">
        <f>IF(OR(COUNT(Calculations!BS54:CB54)&lt;3,COUNT(Calculations!CC54:CL54)&lt;3),"N/A",IF(ISERROR(TTEST(Calculations!CC54:CL54,Calculations!BS54:CB54,2,2)),"N/A",TTEST(Calculations!CC54:CL54,Calculations!BS54:CB54,2,2)))</f>
        <v>N/A</v>
      </c>
      <c r="I53" s="106" t="str">
        <f t="shared" si="0"/>
        <v>N/A</v>
      </c>
      <c r="J53" s="109" t="str">
        <f>IF(AND('Test Sample Data'!M53&gt;=35,'Control Sample Data'!M53&gt;=35),"Type 3",IF(AND('Test Sample Data'!M53&gt;=30,'Control Sample Data'!M53&gt;=30,OR(H53&gt;=0.05,I53="N/A")),"Type 2",IF(OR(AND('Test Sample Data'!M53&gt;=30,'Control Sample Data'!M53&lt;=30),AND('Test Sample Data'!M53&lt;=30,'Control Sample Data'!M53&gt;=30)),"Type 1","OKAY")))</f>
        <v>Type 3</v>
      </c>
    </row>
    <row r="54" spans="1:10" ht="15" customHeight="1">
      <c r="A54" s="104" t="str">
        <f>'Gene Table'!C54</f>
        <v>NM_012411</v>
      </c>
      <c r="B54" s="105" t="s">
        <v>211</v>
      </c>
      <c r="C54" s="106" t="str">
        <f>Calculations!BO55</f>
        <v>N/A</v>
      </c>
      <c r="D54" s="106" t="str">
        <f>Calculations!BP55</f>
        <v>N/A</v>
      </c>
      <c r="E54" s="107" t="str">
        <f t="shared" si="3"/>
        <v>N/A</v>
      </c>
      <c r="F54" s="107" t="str">
        <f t="shared" si="1"/>
        <v>N/A</v>
      </c>
      <c r="G54" s="106" t="str">
        <f t="shared" si="5"/>
        <v>N/A</v>
      </c>
      <c r="H54" s="108" t="str">
        <f>IF(OR(COUNT(Calculations!BS55:CB55)&lt;3,COUNT(Calculations!CC55:CL55)&lt;3),"N/A",IF(ISERROR(TTEST(Calculations!CC55:CL55,Calculations!BS55:CB55,2,2)),"N/A",TTEST(Calculations!CC55:CL55,Calculations!BS55:CB55,2,2)))</f>
        <v>N/A</v>
      </c>
      <c r="I54" s="106" t="str">
        <f t="shared" si="0"/>
        <v>N/A</v>
      </c>
      <c r="J54" s="109" t="str">
        <f>IF(AND('Test Sample Data'!M54&gt;=35,'Control Sample Data'!M54&gt;=35),"Type 3",IF(AND('Test Sample Data'!M54&gt;=30,'Control Sample Data'!M54&gt;=30,OR(H54&gt;=0.05,I54="N/A")),"Type 2",IF(OR(AND('Test Sample Data'!M54&gt;=30,'Control Sample Data'!M54&lt;=30),AND('Test Sample Data'!M54&lt;=30,'Control Sample Data'!M54&gt;=30)),"Type 1","OKAY")))</f>
        <v>Type 3</v>
      </c>
    </row>
    <row r="55" spans="1:10" ht="15" customHeight="1">
      <c r="A55" s="104" t="str">
        <f>'Gene Table'!C55</f>
        <v>NM_000145</v>
      </c>
      <c r="B55" s="105" t="s">
        <v>215</v>
      </c>
      <c r="C55" s="106" t="str">
        <f>Calculations!BO56</f>
        <v>N/A</v>
      </c>
      <c r="D55" s="106" t="str">
        <f>Calculations!BP56</f>
        <v>N/A</v>
      </c>
      <c r="E55" s="107" t="str">
        <f t="shared" si="3"/>
        <v>N/A</v>
      </c>
      <c r="F55" s="107" t="str">
        <f t="shared" si="1"/>
        <v>N/A</v>
      </c>
      <c r="G55" s="106" t="str">
        <f t="shared" si="5"/>
        <v>N/A</v>
      </c>
      <c r="H55" s="108" t="str">
        <f>IF(OR(COUNT(Calculations!BS56:CB56)&lt;3,COUNT(Calculations!CC56:CL56)&lt;3),"N/A",IF(ISERROR(TTEST(Calculations!CC56:CL56,Calculations!BS56:CB56,2,2)),"N/A",TTEST(Calculations!CC56:CL56,Calculations!BS56:CB56,2,2)))</f>
        <v>N/A</v>
      </c>
      <c r="I55" s="106" t="str">
        <f t="shared" si="0"/>
        <v>N/A</v>
      </c>
      <c r="J55" s="109" t="str">
        <f>IF(AND('Test Sample Data'!M55&gt;=35,'Control Sample Data'!M55&gt;=35),"Type 3",IF(AND('Test Sample Data'!M55&gt;=30,'Control Sample Data'!M55&gt;=30,OR(H55&gt;=0.05,I55="N/A")),"Type 2",IF(OR(AND('Test Sample Data'!M55&gt;=30,'Control Sample Data'!M55&lt;=30),AND('Test Sample Data'!M55&lt;=30,'Control Sample Data'!M55&gt;=30)),"Type 1","OKAY")))</f>
        <v>Type 3</v>
      </c>
    </row>
    <row r="56" spans="1:10" ht="15" customHeight="1">
      <c r="A56" s="104" t="str">
        <f>'Gene Table'!C56</f>
        <v>NM_005250</v>
      </c>
      <c r="B56" s="105" t="s">
        <v>219</v>
      </c>
      <c r="C56" s="106" t="str">
        <f>Calculations!BO57</f>
        <v>N/A</v>
      </c>
      <c r="D56" s="106" t="str">
        <f>Calculations!BP57</f>
        <v>N/A</v>
      </c>
      <c r="E56" s="107" t="str">
        <f t="shared" si="3"/>
        <v>N/A</v>
      </c>
      <c r="F56" s="107" t="str">
        <f t="shared" si="1"/>
        <v>N/A</v>
      </c>
      <c r="G56" s="106" t="str">
        <f t="shared" si="5"/>
        <v>N/A</v>
      </c>
      <c r="H56" s="108" t="str">
        <f>IF(OR(COUNT(Calculations!BS57:CB57)&lt;3,COUNT(Calculations!CC57:CL57)&lt;3),"N/A",IF(ISERROR(TTEST(Calculations!CC57:CL57,Calculations!BS57:CB57,2,2)),"N/A",TTEST(Calculations!CC57:CL57,Calculations!BS57:CB57,2,2)))</f>
        <v>N/A</v>
      </c>
      <c r="I56" s="106" t="str">
        <f t="shared" si="0"/>
        <v>N/A</v>
      </c>
      <c r="J56" s="109" t="str">
        <f>IF(AND('Test Sample Data'!M56&gt;=35,'Control Sample Data'!M56&gt;=35),"Type 3",IF(AND('Test Sample Data'!M56&gt;=30,'Control Sample Data'!M56&gt;=30,OR(H56&gt;=0.05,I56="N/A")),"Type 2",IF(OR(AND('Test Sample Data'!M56&gt;=30,'Control Sample Data'!M56&lt;=30),AND('Test Sample Data'!M56&lt;=30,'Control Sample Data'!M56&gt;=30)),"Type 1","OKAY")))</f>
        <v>Type 3</v>
      </c>
    </row>
    <row r="57" spans="1:10" ht="15" customHeight="1">
      <c r="A57" s="104" t="str">
        <f>'Gene Table'!C57</f>
        <v>NM_021642</v>
      </c>
      <c r="B57" s="105" t="s">
        <v>223</v>
      </c>
      <c r="C57" s="106" t="str">
        <f>Calculations!BO58</f>
        <v>N/A</v>
      </c>
      <c r="D57" s="106" t="str">
        <f>Calculations!BP58</f>
        <v>N/A</v>
      </c>
      <c r="E57" s="107" t="str">
        <f t="shared" si="3"/>
        <v>N/A</v>
      </c>
      <c r="F57" s="107" t="str">
        <f t="shared" si="1"/>
        <v>N/A</v>
      </c>
      <c r="G57" s="106" t="str">
        <f t="shared" si="5"/>
        <v>N/A</v>
      </c>
      <c r="H57" s="108" t="str">
        <f>IF(OR(COUNT(Calculations!BS58:CB58)&lt;3,COUNT(Calculations!CC58:CL58)&lt;3),"N/A",IF(ISERROR(TTEST(Calculations!CC58:CL58,Calculations!BS58:CB58,2,2)),"N/A",TTEST(Calculations!CC58:CL58,Calculations!BS58:CB58,2,2)))</f>
        <v>N/A</v>
      </c>
      <c r="I57" s="106" t="str">
        <f t="shared" si="0"/>
        <v>N/A</v>
      </c>
      <c r="J57" s="109" t="str">
        <f>IF(AND('Test Sample Data'!M57&gt;=35,'Control Sample Data'!M57&gt;=35),"Type 3",IF(AND('Test Sample Data'!M57&gt;=30,'Control Sample Data'!M57&gt;=30,OR(H57&gt;=0.05,I57="N/A")),"Type 2",IF(OR(AND('Test Sample Data'!M57&gt;=30,'Control Sample Data'!M57&lt;=30),AND('Test Sample Data'!M57&lt;=30,'Control Sample Data'!M57&gt;=30)),"Type 1","OKAY")))</f>
        <v>Type 3</v>
      </c>
    </row>
    <row r="58" spans="1:10" ht="15" customHeight="1">
      <c r="A58" s="104" t="str">
        <f>'Gene Table'!C58</f>
        <v>NM_001437</v>
      </c>
      <c r="B58" s="105" t="s">
        <v>227</v>
      </c>
      <c r="C58" s="106" t="str">
        <f>Calculations!BO59</f>
        <v>N/A</v>
      </c>
      <c r="D58" s="106" t="str">
        <f>Calculations!BP59</f>
        <v>N/A</v>
      </c>
      <c r="E58" s="107" t="str">
        <f t="shared" si="3"/>
        <v>N/A</v>
      </c>
      <c r="F58" s="107" t="str">
        <f t="shared" si="1"/>
        <v>N/A</v>
      </c>
      <c r="G58" s="106" t="str">
        <f t="shared" si="5"/>
        <v>N/A</v>
      </c>
      <c r="H58" s="108" t="str">
        <f>IF(OR(COUNT(Calculations!BS59:CB59)&lt;3,COUNT(Calculations!CC59:CL59)&lt;3),"N/A",IF(ISERROR(TTEST(Calculations!CC59:CL59,Calculations!BS59:CB59,2,2)),"N/A",TTEST(Calculations!CC59:CL59,Calculations!BS59:CB59,2,2)))</f>
        <v>N/A</v>
      </c>
      <c r="I58" s="106" t="str">
        <f t="shared" si="0"/>
        <v>N/A</v>
      </c>
      <c r="J58" s="109" t="str">
        <f>IF(AND('Test Sample Data'!M58&gt;=35,'Control Sample Data'!M58&gt;=35),"Type 3",IF(AND('Test Sample Data'!M58&gt;=30,'Control Sample Data'!M58&gt;=30,OR(H58&gt;=0.05,I58="N/A")),"Type 2",IF(OR(AND('Test Sample Data'!M58&gt;=30,'Control Sample Data'!M58&lt;=30),AND('Test Sample Data'!M58&lt;=30,'Control Sample Data'!M58&gt;=30)),"Type 1","OKAY")))</f>
        <v>Type 3</v>
      </c>
    </row>
    <row r="59" spans="1:10" ht="15" customHeight="1">
      <c r="A59" s="104" t="str">
        <f>'Gene Table'!C59</f>
        <v>NM_000125</v>
      </c>
      <c r="B59" s="105" t="s">
        <v>231</v>
      </c>
      <c r="C59" s="106" t="str">
        <f>Calculations!BO60</f>
        <v>N/A</v>
      </c>
      <c r="D59" s="106" t="str">
        <f>Calculations!BP60</f>
        <v>N/A</v>
      </c>
      <c r="E59" s="107" t="str">
        <f t="shared" si="3"/>
        <v>N/A</v>
      </c>
      <c r="F59" s="107" t="str">
        <f t="shared" si="1"/>
        <v>N/A</v>
      </c>
      <c r="G59" s="106" t="str">
        <f t="shared" si="5"/>
        <v>N/A</v>
      </c>
      <c r="H59" s="108" t="str">
        <f>IF(OR(COUNT(Calculations!BS60:CB60)&lt;3,COUNT(Calculations!CC60:CL60)&lt;3),"N/A",IF(ISERROR(TTEST(Calculations!CC60:CL60,Calculations!BS60:CB60,2,2)),"N/A",TTEST(Calculations!CC60:CL60,Calculations!BS60:CB60,2,2)))</f>
        <v>N/A</v>
      </c>
      <c r="I59" s="106" t="str">
        <f t="shared" si="0"/>
        <v>N/A</v>
      </c>
      <c r="J59" s="109" t="str">
        <f>IF(AND('Test Sample Data'!M59&gt;=35,'Control Sample Data'!M59&gt;=35),"Type 3",IF(AND('Test Sample Data'!M59&gt;=30,'Control Sample Data'!M59&gt;=30,OR(H59&gt;=0.05,I59="N/A")),"Type 2",IF(OR(AND('Test Sample Data'!M59&gt;=30,'Control Sample Data'!M59&lt;=30),AND('Test Sample Data'!M59&lt;=30,'Control Sample Data'!M59&gt;=30)),"Type 1","OKAY")))</f>
        <v>Type 3</v>
      </c>
    </row>
    <row r="60" spans="1:10" ht="15" customHeight="1">
      <c r="A60" s="104" t="str">
        <f>'Gene Table'!C60</f>
        <v>NM_000400</v>
      </c>
      <c r="B60" s="105" t="s">
        <v>235</v>
      </c>
      <c r="C60" s="106" t="str">
        <f>Calculations!BO61</f>
        <v>N/A</v>
      </c>
      <c r="D60" s="106" t="str">
        <f>Calculations!BP61</f>
        <v>N/A</v>
      </c>
      <c r="E60" s="107" t="str">
        <f t="shared" si="3"/>
        <v>N/A</v>
      </c>
      <c r="F60" s="107" t="str">
        <f t="shared" si="1"/>
        <v>N/A</v>
      </c>
      <c r="G60" s="106" t="str">
        <f t="shared" si="5"/>
        <v>N/A</v>
      </c>
      <c r="H60" s="108" t="str">
        <f>IF(OR(COUNT(Calculations!BS61:CB61)&lt;3,COUNT(Calculations!CC61:CL61)&lt;3),"N/A",IF(ISERROR(TTEST(Calculations!CC61:CL61,Calculations!BS61:CB61,2,2)),"N/A",TTEST(Calculations!CC61:CL61,Calculations!BS61:CB61,2,2)))</f>
        <v>N/A</v>
      </c>
      <c r="I60" s="106" t="str">
        <f t="shared" si="0"/>
        <v>N/A</v>
      </c>
      <c r="J60" s="109" t="str">
        <f>IF(AND('Test Sample Data'!M60&gt;=35,'Control Sample Data'!M60&gt;=35),"Type 3",IF(AND('Test Sample Data'!M60&gt;=30,'Control Sample Data'!M60&gt;=30,OR(H60&gt;=0.05,I60="N/A")),"Type 2",IF(OR(AND('Test Sample Data'!M60&gt;=30,'Control Sample Data'!M60&lt;=30),AND('Test Sample Data'!M60&lt;=30,'Control Sample Data'!M60&gt;=30)),"Type 1","OKAY")))</f>
        <v>Type 3</v>
      </c>
    </row>
    <row r="61" spans="1:10" ht="15" customHeight="1">
      <c r="A61" s="104" t="str">
        <f>'Gene Table'!C61</f>
        <v>NM_202001</v>
      </c>
      <c r="B61" s="105" t="s">
        <v>239</v>
      </c>
      <c r="C61" s="106" t="str">
        <f>Calculations!BO62</f>
        <v>N/A</v>
      </c>
      <c r="D61" s="106" t="str">
        <f>Calculations!BP62</f>
        <v>N/A</v>
      </c>
      <c r="E61" s="107" t="str">
        <f t="shared" si="3"/>
        <v>N/A</v>
      </c>
      <c r="F61" s="107" t="str">
        <f t="shared" si="1"/>
        <v>N/A</v>
      </c>
      <c r="G61" s="106" t="str">
        <f t="shared" si="5"/>
        <v>N/A</v>
      </c>
      <c r="H61" s="108" t="str">
        <f>IF(OR(COUNT(Calculations!BS62:CB62)&lt;3,COUNT(Calculations!CC62:CL62)&lt;3),"N/A",IF(ISERROR(TTEST(Calculations!CC62:CL62,Calculations!BS62:CB62,2,2)),"N/A",TTEST(Calculations!CC62:CL62,Calculations!BS62:CB62,2,2)))</f>
        <v>N/A</v>
      </c>
      <c r="I61" s="106" t="str">
        <f t="shared" si="0"/>
        <v>N/A</v>
      </c>
      <c r="J61" s="109" t="str">
        <f>IF(AND('Test Sample Data'!M61&gt;=35,'Control Sample Data'!M61&gt;=35),"Type 3",IF(AND('Test Sample Data'!M61&gt;=30,'Control Sample Data'!M61&gt;=30,OR(H61&gt;=0.05,I61="N/A")),"Type 2",IF(OR(AND('Test Sample Data'!M61&gt;=30,'Control Sample Data'!M61&lt;=30),AND('Test Sample Data'!M61&lt;=30,'Control Sample Data'!M61&gt;=30)),"Type 1","OKAY")))</f>
        <v>Type 3</v>
      </c>
    </row>
    <row r="62" spans="1:10" ht="15" customHeight="1">
      <c r="A62" s="104" t="str">
        <f>'Gene Table'!C62</f>
        <v>NM_021951</v>
      </c>
      <c r="B62" s="105" t="s">
        <v>243</v>
      </c>
      <c r="C62" s="106" t="str">
        <f>Calculations!BO63</f>
        <v>N/A</v>
      </c>
      <c r="D62" s="106" t="str">
        <f>Calculations!BP63</f>
        <v>N/A</v>
      </c>
      <c r="E62" s="107" t="str">
        <f t="shared" si="3"/>
        <v>N/A</v>
      </c>
      <c r="F62" s="107" t="str">
        <f t="shared" si="1"/>
        <v>N/A</v>
      </c>
      <c r="G62" s="106" t="str">
        <f t="shared" si="5"/>
        <v>N/A</v>
      </c>
      <c r="H62" s="108" t="str">
        <f>IF(OR(COUNT(Calculations!BS63:CB63)&lt;3,COUNT(Calculations!CC63:CL63)&lt;3),"N/A",IF(ISERROR(TTEST(Calculations!CC63:CL63,Calculations!BS63:CB63,2,2)),"N/A",TTEST(Calculations!CC63:CL63,Calculations!BS63:CB63,2,2)))</f>
        <v>N/A</v>
      </c>
      <c r="I62" s="106" t="str">
        <f t="shared" si="0"/>
        <v>N/A</v>
      </c>
      <c r="J62" s="109" t="str">
        <f>IF(AND('Test Sample Data'!M62&gt;=35,'Control Sample Data'!M62&gt;=35),"Type 3",IF(AND('Test Sample Data'!M62&gt;=30,'Control Sample Data'!M62&gt;=30,OR(H62&gt;=0.05,I62="N/A")),"Type 2",IF(OR(AND('Test Sample Data'!M62&gt;=30,'Control Sample Data'!M62&lt;=30),AND('Test Sample Data'!M62&lt;=30,'Control Sample Data'!M62&gt;=30)),"Type 1","OKAY")))</f>
        <v>Type 3</v>
      </c>
    </row>
    <row r="63" spans="1:10" ht="15" customHeight="1">
      <c r="A63" s="104" t="str">
        <f>'Gene Table'!C63</f>
        <v>NM_000791</v>
      </c>
      <c r="B63" s="105" t="s">
        <v>247</v>
      </c>
      <c r="C63" s="106" t="str">
        <f>Calculations!BO64</f>
        <v>N/A</v>
      </c>
      <c r="D63" s="106" t="str">
        <f>Calculations!BP64</f>
        <v>N/A</v>
      </c>
      <c r="E63" s="107" t="str">
        <f t="shared" si="3"/>
        <v>N/A</v>
      </c>
      <c r="F63" s="107" t="str">
        <f t="shared" si="1"/>
        <v>N/A</v>
      </c>
      <c r="G63" s="106" t="str">
        <f t="shared" si="5"/>
        <v>N/A</v>
      </c>
      <c r="H63" s="108" t="str">
        <f>IF(OR(COUNT(Calculations!BS64:CB64)&lt;3,COUNT(Calculations!CC64:CL64)&lt;3),"N/A",IF(ISERROR(TTEST(Calculations!CC64:CL64,Calculations!BS64:CB64,2,2)),"N/A",TTEST(Calculations!CC64:CL64,Calculations!BS64:CB64,2,2)))</f>
        <v>N/A</v>
      </c>
      <c r="I63" s="106" t="str">
        <f t="shared" si="0"/>
        <v>N/A</v>
      </c>
      <c r="J63" s="109" t="str">
        <f>IF(AND('Test Sample Data'!M63&gt;=35,'Control Sample Data'!M63&gt;=35),"Type 3",IF(AND('Test Sample Data'!M63&gt;=30,'Control Sample Data'!M63&gt;=30,OR(H63&gt;=0.05,I63="N/A")),"Type 2",IF(OR(AND('Test Sample Data'!M63&gt;=30,'Control Sample Data'!M63&lt;=30),AND('Test Sample Data'!M63&lt;=30,'Control Sample Data'!M63&gt;=30)),"Type 1","OKAY")))</f>
        <v>Type 3</v>
      </c>
    </row>
    <row r="64" spans="1:10" ht="15" customHeight="1">
      <c r="A64" s="104" t="str">
        <f>'Gene Table'!C64</f>
        <v>NM_000789</v>
      </c>
      <c r="B64" s="105" t="s">
        <v>251</v>
      </c>
      <c r="C64" s="106" t="str">
        <f>Calculations!BO65</f>
        <v>N/A</v>
      </c>
      <c r="D64" s="106" t="str">
        <f>Calculations!BP65</f>
        <v>N/A</v>
      </c>
      <c r="E64" s="107" t="str">
        <f t="shared" si="3"/>
        <v>N/A</v>
      </c>
      <c r="F64" s="107" t="str">
        <f t="shared" si="1"/>
        <v>N/A</v>
      </c>
      <c r="G64" s="106" t="str">
        <f t="shared" si="5"/>
        <v>N/A</v>
      </c>
      <c r="H64" s="108" t="str">
        <f>IF(OR(COUNT(Calculations!BS65:CB65)&lt;3,COUNT(Calculations!CC65:CL65)&lt;3),"N/A",IF(ISERROR(TTEST(Calculations!CC65:CL65,Calculations!BS65:CB65,2,2)),"N/A",TTEST(Calculations!CC65:CL65,Calculations!BS65:CB65,2,2)))</f>
        <v>N/A</v>
      </c>
      <c r="I64" s="106" t="str">
        <f t="shared" si="0"/>
        <v>N/A</v>
      </c>
      <c r="J64" s="109" t="str">
        <f>IF(AND('Test Sample Data'!M64&gt;=35,'Control Sample Data'!M64&gt;=35),"Type 3",IF(AND('Test Sample Data'!M64&gt;=30,'Control Sample Data'!M64&gt;=30,OR(H64&gt;=0.05,I64="N/A")),"Type 2",IF(OR(AND('Test Sample Data'!M64&gt;=30,'Control Sample Data'!M64&lt;=30),AND('Test Sample Data'!M64&lt;=30,'Control Sample Data'!M64&gt;=30)),"Type 1","OKAY")))</f>
        <v>Type 3</v>
      </c>
    </row>
    <row r="65" spans="1:10" ht="15" customHeight="1">
      <c r="A65" s="104" t="str">
        <f>'Gene Table'!C65</f>
        <v>NM_000788</v>
      </c>
      <c r="B65" s="105" t="s">
        <v>255</v>
      </c>
      <c r="C65" s="106" t="str">
        <f>Calculations!BO66</f>
        <v>N/A</v>
      </c>
      <c r="D65" s="106" t="str">
        <f>Calculations!BP66</f>
        <v>N/A</v>
      </c>
      <c r="E65" s="107" t="str">
        <f t="shared" si="3"/>
        <v>N/A</v>
      </c>
      <c r="F65" s="107" t="str">
        <f t="shared" si="1"/>
        <v>N/A</v>
      </c>
      <c r="G65" s="106" t="str">
        <f t="shared" si="5"/>
        <v>N/A</v>
      </c>
      <c r="H65" s="108" t="str">
        <f>IF(OR(COUNT(Calculations!BS66:CB66)&lt;3,COUNT(Calculations!CC66:CL66)&lt;3),"N/A",IF(ISERROR(TTEST(Calculations!CC66:CL66,Calculations!BS66:CB66,2,2)),"N/A",TTEST(Calculations!CC66:CL66,Calculations!BS66:CB66,2,2)))</f>
        <v>N/A</v>
      </c>
      <c r="I65" s="106" t="str">
        <f t="shared" si="0"/>
        <v>N/A</v>
      </c>
      <c r="J65" s="109" t="str">
        <f>IF(AND('Test Sample Data'!M65&gt;=35,'Control Sample Data'!M65&gt;=35),"Type 3",IF(AND('Test Sample Data'!M65&gt;=30,'Control Sample Data'!M65&gt;=30,OR(H65&gt;=0.05,I65="N/A")),"Type 2",IF(OR(AND('Test Sample Data'!M65&gt;=30,'Control Sample Data'!M65&lt;=30),AND('Test Sample Data'!M65&lt;=30,'Control Sample Data'!M65&gt;=30)),"Type 1","OKAY")))</f>
        <v>Type 3</v>
      </c>
    </row>
    <row r="66" spans="1:10" ht="15" customHeight="1">
      <c r="A66" s="104" t="str">
        <f>'Gene Table'!C66</f>
        <v>NM_000103</v>
      </c>
      <c r="B66" s="105" t="s">
        <v>259</v>
      </c>
      <c r="C66" s="106" t="str">
        <f>Calculations!BO67</f>
        <v>N/A</v>
      </c>
      <c r="D66" s="106" t="str">
        <f>Calculations!BP67</f>
        <v>N/A</v>
      </c>
      <c r="E66" s="107" t="str">
        <f t="shared" si="3"/>
        <v>N/A</v>
      </c>
      <c r="F66" s="107" t="str">
        <f t="shared" si="1"/>
        <v>N/A</v>
      </c>
      <c r="G66" s="106" t="str">
        <f t="shared" si="5"/>
        <v>N/A</v>
      </c>
      <c r="H66" s="108" t="str">
        <f>IF(OR(COUNT(Calculations!BS67:CB67)&lt;3,COUNT(Calculations!CC67:CL67)&lt;3),"N/A",IF(ISERROR(TTEST(Calculations!CC67:CL67,Calculations!BS67:CB67,2,2)),"N/A",TTEST(Calculations!CC67:CL67,Calculations!BS67:CB67,2,2)))</f>
        <v>N/A</v>
      </c>
      <c r="I66" s="106" t="str">
        <f t="shared" si="0"/>
        <v>N/A</v>
      </c>
      <c r="J66" s="109" t="str">
        <f>IF(AND('Test Sample Data'!M66&gt;=35,'Control Sample Data'!M66&gt;=35),"Type 3",IF(AND('Test Sample Data'!M66&gt;=30,'Control Sample Data'!M66&gt;=30,OR(H66&gt;=0.05,I66="N/A")),"Type 2",IF(OR(AND('Test Sample Data'!M66&gt;=30,'Control Sample Data'!M66&lt;=30),AND('Test Sample Data'!M66&lt;=30,'Control Sample Data'!M66&gt;=30)),"Type 1","OKAY")))</f>
        <v>Type 3</v>
      </c>
    </row>
    <row r="67" spans="1:10" ht="15" customHeight="1">
      <c r="A67" s="104" t="str">
        <f>'Gene Table'!C67</f>
        <v>NM_000754</v>
      </c>
      <c r="B67" s="105" t="s">
        <v>263</v>
      </c>
      <c r="C67" s="106" t="str">
        <f>Calculations!BO68</f>
        <v>N/A</v>
      </c>
      <c r="D67" s="106" t="str">
        <f>Calculations!BP68</f>
        <v>N/A</v>
      </c>
      <c r="E67" s="107" t="str">
        <f t="shared" si="3"/>
        <v>N/A</v>
      </c>
      <c r="F67" s="107" t="str">
        <f t="shared" si="1"/>
        <v>N/A</v>
      </c>
      <c r="G67" s="106" t="str">
        <f t="shared" si="5"/>
        <v>N/A</v>
      </c>
      <c r="H67" s="108" t="str">
        <f>IF(OR(COUNT(Calculations!BS68:CB68)&lt;3,COUNT(Calculations!CC68:CL68)&lt;3),"N/A",IF(ISERROR(TTEST(Calculations!CC68:CL68,Calculations!BS68:CB68,2,2)),"N/A",TTEST(Calculations!CC68:CL68,Calculations!BS68:CB68,2,2)))</f>
        <v>N/A</v>
      </c>
      <c r="I67" s="106" t="str">
        <f aca="true" t="shared" si="6" ref="I67:I86">IF(G67&gt;1,G67,-1/G67)</f>
        <v>N/A</v>
      </c>
      <c r="J67" s="109" t="str">
        <f>IF(AND('Test Sample Data'!M67&gt;=35,'Control Sample Data'!M67&gt;=35),"Type 3",IF(AND('Test Sample Data'!M67&gt;=30,'Control Sample Data'!M67&gt;=30,OR(H67&gt;=0.05,I67="N/A")),"Type 2",IF(OR(AND('Test Sample Data'!M67&gt;=30,'Control Sample Data'!M67&lt;=30),AND('Test Sample Data'!M67&lt;=30,'Control Sample Data'!M67&gt;=30)),"Type 1","OKAY")))</f>
        <v>Type 3</v>
      </c>
    </row>
    <row r="68" spans="1:10" ht="15" customHeight="1">
      <c r="A68" s="104" t="str">
        <f>'Gene Table'!C68</f>
        <v>NM_030665</v>
      </c>
      <c r="B68" s="105" t="s">
        <v>267</v>
      </c>
      <c r="C68" s="106" t="str">
        <f>Calculations!BO69</f>
        <v>N/A</v>
      </c>
      <c r="D68" s="106" t="str">
        <f>Calculations!BP69</f>
        <v>N/A</v>
      </c>
      <c r="E68" s="107" t="str">
        <f aca="true" t="shared" si="7" ref="E68:E86">IF(ISERROR(2^-C68),"N/A",2^-C68)</f>
        <v>N/A</v>
      </c>
      <c r="F68" s="107" t="str">
        <f aca="true" t="shared" si="8" ref="F68:F86">IF(ISERROR(2^-D68),"N/A",2^-D68)</f>
        <v>N/A</v>
      </c>
      <c r="G68" s="106" t="str">
        <f t="shared" si="5"/>
        <v>N/A</v>
      </c>
      <c r="H68" s="108" t="str">
        <f>IF(OR(COUNT(Calculations!BS69:CB69)&lt;3,COUNT(Calculations!CC69:CL69)&lt;3),"N/A",IF(ISERROR(TTEST(Calculations!CC69:CL69,Calculations!BS69:CB69,2,2)),"N/A",TTEST(Calculations!CC69:CL69,Calculations!BS69:CB69,2,2)))</f>
        <v>N/A</v>
      </c>
      <c r="I68" s="106" t="str">
        <f t="shared" si="6"/>
        <v>N/A</v>
      </c>
      <c r="J68" s="109" t="str">
        <f>IF(AND('Test Sample Data'!M68&gt;=35,'Control Sample Data'!M68&gt;=35),"Type 3",IF(AND('Test Sample Data'!M68&gt;=30,'Control Sample Data'!M68&gt;=30,OR(H68&gt;=0.05,I68="N/A")),"Type 2",IF(OR(AND('Test Sample Data'!M68&gt;=30,'Control Sample Data'!M68&lt;=30),AND('Test Sample Data'!M68&lt;=30,'Control Sample Data'!M68&gt;=30)),"Type 1","OKAY")))</f>
        <v>Type 3</v>
      </c>
    </row>
    <row r="69" spans="1:10" ht="15" customHeight="1">
      <c r="A69" s="104" t="str">
        <f>'Gene Table'!C69</f>
        <v>NM_023067</v>
      </c>
      <c r="B69" s="105" t="s">
        <v>271</v>
      </c>
      <c r="C69" s="106" t="str">
        <f>Calculations!BO70</f>
        <v>N/A</v>
      </c>
      <c r="D69" s="106" t="str">
        <f>Calculations!BP70</f>
        <v>N/A</v>
      </c>
      <c r="E69" s="107" t="str">
        <f t="shared" si="7"/>
        <v>N/A</v>
      </c>
      <c r="F69" s="107" t="str">
        <f t="shared" si="8"/>
        <v>N/A</v>
      </c>
      <c r="G69" s="106" t="str">
        <f aca="true" t="shared" si="9" ref="G69:G86">IF(ISERROR(E69/F69),"N/A",E69/F69)</f>
        <v>N/A</v>
      </c>
      <c r="H69" s="108" t="str">
        <f>IF(OR(COUNT(Calculations!BS70:CB70)&lt;3,COUNT(Calculations!CC70:CL70)&lt;3),"N/A",IF(ISERROR(TTEST(Calculations!CC70:CL70,Calculations!BS70:CB70,2,2)),"N/A",TTEST(Calculations!CC70:CL70,Calculations!BS70:CB70,2,2)))</f>
        <v>N/A</v>
      </c>
      <c r="I69" s="106" t="str">
        <f t="shared" si="6"/>
        <v>N/A</v>
      </c>
      <c r="J69" s="109" t="str">
        <f>IF(AND('Test Sample Data'!M69&gt;=35,'Control Sample Data'!M69&gt;=35),"Type 3",IF(AND('Test Sample Data'!M69&gt;=30,'Control Sample Data'!M69&gt;=30,OR(H69&gt;=0.05,I69="N/A")),"Type 2",IF(OR(AND('Test Sample Data'!M69&gt;=30,'Control Sample Data'!M69&lt;=30),AND('Test Sample Data'!M69&lt;=30,'Control Sample Data'!M69&gt;=30)),"Type 1","OKAY")))</f>
        <v>Type 3</v>
      </c>
    </row>
    <row r="70" spans="1:10" ht="15" customHeight="1">
      <c r="A70" s="104" t="str">
        <f>'Gene Table'!C70</f>
        <v>NM_004970</v>
      </c>
      <c r="B70" s="105" t="s">
        <v>275</v>
      </c>
      <c r="C70" s="106" t="str">
        <f>Calculations!BO71</f>
        <v>N/A</v>
      </c>
      <c r="D70" s="106" t="str">
        <f>Calculations!BP71</f>
        <v>N/A</v>
      </c>
      <c r="E70" s="107" t="str">
        <f t="shared" si="7"/>
        <v>N/A</v>
      </c>
      <c r="F70" s="107" t="str">
        <f t="shared" si="8"/>
        <v>N/A</v>
      </c>
      <c r="G70" s="106" t="str">
        <f t="shared" si="9"/>
        <v>N/A</v>
      </c>
      <c r="H70" s="108" t="str">
        <f>IF(OR(COUNT(Calculations!BS71:CB71)&lt;3,COUNT(Calculations!CC71:CL71)&lt;3),"N/A",IF(ISERROR(TTEST(Calculations!CC71:CL71,Calculations!BS71:CB71,2,2)),"N/A",TTEST(Calculations!CC71:CL71,Calculations!BS71:CB71,2,2)))</f>
        <v>N/A</v>
      </c>
      <c r="I70" s="106" t="str">
        <f t="shared" si="6"/>
        <v>N/A</v>
      </c>
      <c r="J70" s="109" t="str">
        <f>IF(AND('Test Sample Data'!M70&gt;=35,'Control Sample Data'!M70&gt;=35),"Type 3",IF(AND('Test Sample Data'!M70&gt;=30,'Control Sample Data'!M70&gt;=30,OR(H70&gt;=0.05,I70="N/A")),"Type 2",IF(OR(AND('Test Sample Data'!M70&gt;=30,'Control Sample Data'!M70&lt;=30),AND('Test Sample Data'!M70&lt;=30,'Control Sample Data'!M70&gt;=30)),"Type 1","OKAY")))</f>
        <v>Type 3</v>
      </c>
    </row>
    <row r="71" spans="1:10" ht="15" customHeight="1">
      <c r="A71" s="104" t="str">
        <f>'Gene Table'!C71</f>
        <v>NULL</v>
      </c>
      <c r="B71" s="105" t="s">
        <v>279</v>
      </c>
      <c r="C71" s="106" t="str">
        <f>Calculations!BO72</f>
        <v>N/A</v>
      </c>
      <c r="D71" s="106" t="str">
        <f>Calculations!BP72</f>
        <v>N/A</v>
      </c>
      <c r="E71" s="107" t="str">
        <f t="shared" si="7"/>
        <v>N/A</v>
      </c>
      <c r="F71" s="107" t="str">
        <f t="shared" si="8"/>
        <v>N/A</v>
      </c>
      <c r="G71" s="106" t="str">
        <f t="shared" si="9"/>
        <v>N/A</v>
      </c>
      <c r="H71" s="108" t="str">
        <f>IF(OR(COUNT(Calculations!BS72:CB72)&lt;3,COUNT(Calculations!CC72:CL72)&lt;3),"N/A",IF(ISERROR(TTEST(Calculations!CC72:CL72,Calculations!BS72:CB72,2,2)),"N/A",TTEST(Calculations!CC72:CL72,Calculations!BS72:CB72,2,2)))</f>
        <v>N/A</v>
      </c>
      <c r="I71" s="106" t="str">
        <f t="shared" si="6"/>
        <v>N/A</v>
      </c>
      <c r="J71" s="109" t="str">
        <f>IF(AND('Test Sample Data'!M71&gt;=35,'Control Sample Data'!M71&gt;=35),"Type 3",IF(AND('Test Sample Data'!M71&gt;=30,'Control Sample Data'!M71&gt;=30,OR(H71&gt;=0.05,I71="N/A")),"Type 2",IF(OR(AND('Test Sample Data'!M71&gt;=30,'Control Sample Data'!M71&lt;=30),AND('Test Sample Data'!M71&lt;=30,'Control Sample Data'!M71&gt;=30)),"Type 1","OKAY")))</f>
        <v>Type 3</v>
      </c>
    </row>
    <row r="72" spans="1:10" ht="15" customHeight="1">
      <c r="A72" s="104" t="str">
        <f>'Gene Table'!C72</f>
        <v>NULL</v>
      </c>
      <c r="B72" s="105" t="s">
        <v>281</v>
      </c>
      <c r="C72" s="106" t="str">
        <f>Calculations!BO73</f>
        <v>N/A</v>
      </c>
      <c r="D72" s="106" t="str">
        <f>Calculations!BP73</f>
        <v>N/A</v>
      </c>
      <c r="E72" s="107" t="str">
        <f t="shared" si="7"/>
        <v>N/A</v>
      </c>
      <c r="F72" s="107" t="str">
        <f t="shared" si="8"/>
        <v>N/A</v>
      </c>
      <c r="G72" s="106" t="str">
        <f t="shared" si="9"/>
        <v>N/A</v>
      </c>
      <c r="H72" s="108" t="str">
        <f>IF(OR(COUNT(Calculations!BS73:CB73)&lt;3,COUNT(Calculations!CC73:CL73)&lt;3),"N/A",IF(ISERROR(TTEST(Calculations!CC73:CL73,Calculations!BS73:CB73,2,2)),"N/A",TTEST(Calculations!CC73:CL73,Calculations!BS73:CB73,2,2)))</f>
        <v>N/A</v>
      </c>
      <c r="I72" s="106" t="str">
        <f t="shared" si="6"/>
        <v>N/A</v>
      </c>
      <c r="J72" s="109" t="str">
        <f>IF(AND('Test Sample Data'!M72&gt;=35,'Control Sample Data'!M72&gt;=35),"Type 3",IF(AND('Test Sample Data'!M72&gt;=30,'Control Sample Data'!M72&gt;=30,OR(H72&gt;=0.05,I72="N/A")),"Type 2",IF(OR(AND('Test Sample Data'!M72&gt;=30,'Control Sample Data'!M72&lt;=30),AND('Test Sample Data'!M72&lt;=30,'Control Sample Data'!M72&gt;=30)),"Type 1","OKAY")))</f>
        <v>Type 3</v>
      </c>
    </row>
    <row r="73" spans="1:10" ht="15" customHeight="1">
      <c r="A73" s="104" t="str">
        <f>'Gene Table'!C73</f>
        <v>NULL</v>
      </c>
      <c r="B73" s="105" t="s">
        <v>282</v>
      </c>
      <c r="C73" s="106" t="str">
        <f>Calculations!BO74</f>
        <v>N/A</v>
      </c>
      <c r="D73" s="106" t="str">
        <f>Calculations!BP74</f>
        <v>N/A</v>
      </c>
      <c r="E73" s="107" t="str">
        <f t="shared" si="7"/>
        <v>N/A</v>
      </c>
      <c r="F73" s="107" t="str">
        <f t="shared" si="8"/>
        <v>N/A</v>
      </c>
      <c r="G73" s="106" t="str">
        <f t="shared" si="9"/>
        <v>N/A</v>
      </c>
      <c r="H73" s="108" t="str">
        <f>IF(OR(COUNT(Calculations!BS74:CB74)&lt;3,COUNT(Calculations!CC74:CL74)&lt;3),"N/A",IF(ISERROR(TTEST(Calculations!CC74:CL74,Calculations!BS74:CB74,2,2)),"N/A",TTEST(Calculations!CC74:CL74,Calculations!BS74:CB74,2,2)))</f>
        <v>N/A</v>
      </c>
      <c r="I73" s="106" t="str">
        <f t="shared" si="6"/>
        <v>N/A</v>
      </c>
      <c r="J73" s="109" t="str">
        <f>IF(AND('Test Sample Data'!M73&gt;=35,'Control Sample Data'!M73&gt;=35),"Type 3",IF(AND('Test Sample Data'!M73&gt;=30,'Control Sample Data'!M73&gt;=30,OR(H73&gt;=0.05,I73="N/A")),"Type 2",IF(OR(AND('Test Sample Data'!M73&gt;=30,'Control Sample Data'!M73&lt;=30),AND('Test Sample Data'!M73&lt;=30,'Control Sample Data'!M73&gt;=30)),"Type 1","OKAY")))</f>
        <v>Type 3</v>
      </c>
    </row>
    <row r="74" spans="1:10" ht="15" customHeight="1">
      <c r="A74" s="104" t="str">
        <f>'Gene Table'!C74</f>
        <v>NULL</v>
      </c>
      <c r="B74" s="105" t="s">
        <v>283</v>
      </c>
      <c r="C74" s="106" t="str">
        <f>Calculations!BO75</f>
        <v>N/A</v>
      </c>
      <c r="D74" s="106" t="str">
        <f>Calculations!BP75</f>
        <v>N/A</v>
      </c>
      <c r="E74" s="107" t="str">
        <f t="shared" si="7"/>
        <v>N/A</v>
      </c>
      <c r="F74" s="107" t="str">
        <f t="shared" si="8"/>
        <v>N/A</v>
      </c>
      <c r="G74" s="106" t="str">
        <f t="shared" si="9"/>
        <v>N/A</v>
      </c>
      <c r="H74" s="108" t="str">
        <f>IF(OR(COUNT(Calculations!BS75:CB75)&lt;3,COUNT(Calculations!CC75:CL75)&lt;3),"N/A",IF(ISERROR(TTEST(Calculations!CC75:CL75,Calculations!BS75:CB75,2,2)),"N/A",TTEST(Calculations!CC75:CL75,Calculations!BS75:CB75,2,2)))</f>
        <v>N/A</v>
      </c>
      <c r="I74" s="106" t="str">
        <f t="shared" si="6"/>
        <v>N/A</v>
      </c>
      <c r="J74" s="109" t="str">
        <f>IF(AND('Test Sample Data'!M74&gt;=35,'Control Sample Data'!M74&gt;=35),"Type 3",IF(AND('Test Sample Data'!M74&gt;=30,'Control Sample Data'!M74&gt;=30,OR(H74&gt;=0.05,I74="N/A")),"Type 2",IF(OR(AND('Test Sample Data'!M74&gt;=30,'Control Sample Data'!M74&lt;=30),AND('Test Sample Data'!M74&lt;=30,'Control Sample Data'!M74&gt;=30)),"Type 1","OKAY")))</f>
        <v>Type 3</v>
      </c>
    </row>
    <row r="75" spans="1:10" ht="15" customHeight="1">
      <c r="A75" s="104" t="str">
        <f>'Gene Table'!C75</f>
        <v>NULL</v>
      </c>
      <c r="B75" s="105" t="s">
        <v>284</v>
      </c>
      <c r="C75" s="106" t="str">
        <f>Calculations!BO76</f>
        <v>N/A</v>
      </c>
      <c r="D75" s="106" t="str">
        <f>Calculations!BP76</f>
        <v>N/A</v>
      </c>
      <c r="E75" s="107" t="str">
        <f t="shared" si="7"/>
        <v>N/A</v>
      </c>
      <c r="F75" s="107" t="str">
        <f t="shared" si="8"/>
        <v>N/A</v>
      </c>
      <c r="G75" s="106" t="str">
        <f t="shared" si="9"/>
        <v>N/A</v>
      </c>
      <c r="H75" s="108" t="str">
        <f>IF(OR(COUNT(Calculations!BS76:CB76)&lt;3,COUNT(Calculations!CC76:CL76)&lt;3),"N/A",IF(ISERROR(TTEST(Calculations!CC76:CL76,Calculations!BS76:CB76,2,2)),"N/A",TTEST(Calculations!CC76:CL76,Calculations!BS76:CB76,2,2)))</f>
        <v>N/A</v>
      </c>
      <c r="I75" s="106" t="str">
        <f t="shared" si="6"/>
        <v>N/A</v>
      </c>
      <c r="J75" s="109" t="str">
        <f>IF(AND('Test Sample Data'!M75&gt;=35,'Control Sample Data'!M75&gt;=35),"Type 3",IF(AND('Test Sample Data'!M75&gt;=30,'Control Sample Data'!M75&gt;=30,OR(H75&gt;=0.05,I75="N/A")),"Type 2",IF(OR(AND('Test Sample Data'!M75&gt;=30,'Control Sample Data'!M75&lt;=30),AND('Test Sample Data'!M75&lt;=30,'Control Sample Data'!M75&gt;=30)),"Type 1","OKAY")))</f>
        <v>Type 3</v>
      </c>
    </row>
    <row r="76" spans="1:10" ht="15" customHeight="1">
      <c r="A76" s="104" t="str">
        <f>'Gene Table'!C76</f>
        <v>NULL</v>
      </c>
      <c r="B76" s="105" t="s">
        <v>285</v>
      </c>
      <c r="C76" s="106" t="str">
        <f>Calculations!BO77</f>
        <v>N/A</v>
      </c>
      <c r="D76" s="106" t="str">
        <f>Calculations!BP77</f>
        <v>N/A</v>
      </c>
      <c r="E76" s="107" t="str">
        <f t="shared" si="7"/>
        <v>N/A</v>
      </c>
      <c r="F76" s="107" t="str">
        <f t="shared" si="8"/>
        <v>N/A</v>
      </c>
      <c r="G76" s="106" t="str">
        <f t="shared" si="9"/>
        <v>N/A</v>
      </c>
      <c r="H76" s="108" t="str">
        <f>IF(OR(COUNT(Calculations!BS77:CB77)&lt;3,COUNT(Calculations!CC77:CL77)&lt;3),"N/A",IF(ISERROR(TTEST(Calculations!CC77:CL77,Calculations!BS77:CB77,2,2)),"N/A",TTEST(Calculations!CC77:CL77,Calculations!BS77:CB77,2,2)))</f>
        <v>N/A</v>
      </c>
      <c r="I76" s="106" t="str">
        <f t="shared" si="6"/>
        <v>N/A</v>
      </c>
      <c r="J76" s="109" t="str">
        <f>IF(AND('Test Sample Data'!M76&gt;=35,'Control Sample Data'!M76&gt;=35),"Type 3",IF(AND('Test Sample Data'!M76&gt;=30,'Control Sample Data'!M76&gt;=30,OR(H76&gt;=0.05,I76="N/A")),"Type 2",IF(OR(AND('Test Sample Data'!M76&gt;=30,'Control Sample Data'!M76&lt;=30),AND('Test Sample Data'!M76&lt;=30,'Control Sample Data'!M76&gt;=30)),"Type 1","OKAY")))</f>
        <v>Type 3</v>
      </c>
    </row>
    <row r="77" spans="1:10" ht="15" customHeight="1">
      <c r="A77" s="104" t="str">
        <f>'Gene Table'!C77</f>
        <v>NULL</v>
      </c>
      <c r="B77" s="105" t="s">
        <v>286</v>
      </c>
      <c r="C77" s="106" t="str">
        <f>Calculations!BO78</f>
        <v>N/A</v>
      </c>
      <c r="D77" s="106" t="str">
        <f>Calculations!BP78</f>
        <v>N/A</v>
      </c>
      <c r="E77" s="107" t="str">
        <f t="shared" si="7"/>
        <v>N/A</v>
      </c>
      <c r="F77" s="107" t="str">
        <f t="shared" si="8"/>
        <v>N/A</v>
      </c>
      <c r="G77" s="106" t="str">
        <f t="shared" si="9"/>
        <v>N/A</v>
      </c>
      <c r="H77" s="108" t="str">
        <f>IF(OR(COUNT(Calculations!BS78:CB78)&lt;3,COUNT(Calculations!CC78:CL78)&lt;3),"N/A",IF(ISERROR(TTEST(Calculations!CC78:CL78,Calculations!BS78:CB78,2,2)),"N/A",TTEST(Calculations!CC78:CL78,Calculations!BS78:CB78,2,2)))</f>
        <v>N/A</v>
      </c>
      <c r="I77" s="106" t="str">
        <f t="shared" si="6"/>
        <v>N/A</v>
      </c>
      <c r="J77" s="109" t="str">
        <f>IF(AND('Test Sample Data'!M77&gt;=35,'Control Sample Data'!M77&gt;=35),"Type 3",IF(AND('Test Sample Data'!M77&gt;=30,'Control Sample Data'!M77&gt;=30,OR(H77&gt;=0.05,I77="N/A")),"Type 2",IF(OR(AND('Test Sample Data'!M77&gt;=30,'Control Sample Data'!M77&lt;=30),AND('Test Sample Data'!M77&lt;=30,'Control Sample Data'!M77&gt;=30)),"Type 1","OKAY")))</f>
        <v>Type 3</v>
      </c>
    </row>
    <row r="78" spans="1:10" ht="15" customHeight="1">
      <c r="A78" s="104" t="str">
        <f>'Gene Table'!C78</f>
        <v>NULL</v>
      </c>
      <c r="B78" s="105" t="s">
        <v>287</v>
      </c>
      <c r="C78" s="106" t="str">
        <f>Calculations!BO79</f>
        <v>N/A</v>
      </c>
      <c r="D78" s="106" t="str">
        <f>Calculations!BP79</f>
        <v>N/A</v>
      </c>
      <c r="E78" s="107" t="str">
        <f t="shared" si="7"/>
        <v>N/A</v>
      </c>
      <c r="F78" s="107" t="str">
        <f t="shared" si="8"/>
        <v>N/A</v>
      </c>
      <c r="G78" s="106" t="str">
        <f t="shared" si="9"/>
        <v>N/A</v>
      </c>
      <c r="H78" s="108" t="str">
        <f>IF(OR(COUNT(Calculations!BS79:CB79)&lt;3,COUNT(Calculations!CC79:CL79)&lt;3),"N/A",IF(ISERROR(TTEST(Calculations!CC79:CL79,Calculations!BS79:CB79,2,2)),"N/A",TTEST(Calculations!CC79:CL79,Calculations!BS79:CB79,2,2)))</f>
        <v>N/A</v>
      </c>
      <c r="I78" s="106" t="str">
        <f t="shared" si="6"/>
        <v>N/A</v>
      </c>
      <c r="J78" s="109" t="str">
        <f>IF(AND('Test Sample Data'!M78&gt;=35,'Control Sample Data'!M78&gt;=35),"Type 3",IF(AND('Test Sample Data'!M78&gt;=30,'Control Sample Data'!M78&gt;=30,OR(H78&gt;=0.05,I78="N/A")),"Type 2",IF(OR(AND('Test Sample Data'!M78&gt;=30,'Control Sample Data'!M78&lt;=30),AND('Test Sample Data'!M78&lt;=30,'Control Sample Data'!M78&gt;=30)),"Type 1","OKAY")))</f>
        <v>Type 3</v>
      </c>
    </row>
    <row r="79" spans="1:10" ht="15" customHeight="1">
      <c r="A79" s="104" t="str">
        <f>'Gene Table'!C79</f>
        <v>NULL</v>
      </c>
      <c r="B79" s="105" t="s">
        <v>288</v>
      </c>
      <c r="C79" s="106" t="str">
        <f>Calculations!BO80</f>
        <v>N/A</v>
      </c>
      <c r="D79" s="106" t="str">
        <f>Calculations!BP80</f>
        <v>N/A</v>
      </c>
      <c r="E79" s="107" t="str">
        <f t="shared" si="7"/>
        <v>N/A</v>
      </c>
      <c r="F79" s="107" t="str">
        <f t="shared" si="8"/>
        <v>N/A</v>
      </c>
      <c r="G79" s="106" t="str">
        <f t="shared" si="9"/>
        <v>N/A</v>
      </c>
      <c r="H79" s="108" t="str">
        <f>IF(OR(COUNT(Calculations!BS80:CB80)&lt;3,COUNT(Calculations!CC80:CL80)&lt;3),"N/A",IF(ISERROR(TTEST(Calculations!CC80:CL80,Calculations!BS80:CB80,2,2)),"N/A",TTEST(Calculations!CC80:CL80,Calculations!BS80:CB80,2,2)))</f>
        <v>N/A</v>
      </c>
      <c r="I79" s="106" t="str">
        <f t="shared" si="6"/>
        <v>N/A</v>
      </c>
      <c r="J79" s="109" t="str">
        <f>IF(AND('Test Sample Data'!M79&gt;=35,'Control Sample Data'!M79&gt;=35),"Type 3",IF(AND('Test Sample Data'!M79&gt;=30,'Control Sample Data'!M79&gt;=30,OR(H79&gt;=0.05,I79="N/A")),"Type 2",IF(OR(AND('Test Sample Data'!M79&gt;=30,'Control Sample Data'!M79&lt;=30),AND('Test Sample Data'!M79&lt;=30,'Control Sample Data'!M79&gt;=30)),"Type 1","OKAY")))</f>
        <v>Type 3</v>
      </c>
    </row>
    <row r="80" spans="1:10" ht="15" customHeight="1">
      <c r="A80" s="104" t="str">
        <f>'Gene Table'!C80</f>
        <v>NULL</v>
      </c>
      <c r="B80" s="105" t="s">
        <v>289</v>
      </c>
      <c r="C80" s="106" t="str">
        <f>Calculations!BO81</f>
        <v>N/A</v>
      </c>
      <c r="D80" s="106" t="str">
        <f>Calculations!BP81</f>
        <v>N/A</v>
      </c>
      <c r="E80" s="107" t="str">
        <f t="shared" si="7"/>
        <v>N/A</v>
      </c>
      <c r="F80" s="107" t="str">
        <f t="shared" si="8"/>
        <v>N/A</v>
      </c>
      <c r="G80" s="106" t="str">
        <f t="shared" si="9"/>
        <v>N/A</v>
      </c>
      <c r="H80" s="108" t="str">
        <f>IF(OR(COUNT(Calculations!BS81:CB81)&lt;3,COUNT(Calculations!CC81:CL81)&lt;3),"N/A",IF(ISERROR(TTEST(Calculations!CC81:CL81,Calculations!BS81:CB81,2,2)),"N/A",TTEST(Calculations!CC81:CL81,Calculations!BS81:CB81,2,2)))</f>
        <v>N/A</v>
      </c>
      <c r="I80" s="106" t="str">
        <f t="shared" si="6"/>
        <v>N/A</v>
      </c>
      <c r="J80" s="109" t="str">
        <f>IF(AND('Test Sample Data'!M80&gt;=35,'Control Sample Data'!M80&gt;=35),"Type 3",IF(AND('Test Sample Data'!M80&gt;=30,'Control Sample Data'!M80&gt;=30,OR(H80&gt;=0.05,I80="N/A")),"Type 2",IF(OR(AND('Test Sample Data'!M80&gt;=30,'Control Sample Data'!M80&lt;=30),AND('Test Sample Data'!M80&lt;=30,'Control Sample Data'!M80&gt;=30)),"Type 1","OKAY")))</f>
        <v>Type 3</v>
      </c>
    </row>
    <row r="81" spans="1:10" ht="15" customHeight="1">
      <c r="A81" s="104" t="str">
        <f>'Gene Table'!C81</f>
        <v>NULL</v>
      </c>
      <c r="B81" s="105" t="s">
        <v>290</v>
      </c>
      <c r="C81" s="106" t="str">
        <f>Calculations!BO82</f>
        <v>N/A</v>
      </c>
      <c r="D81" s="106" t="str">
        <f>Calculations!BP82</f>
        <v>N/A</v>
      </c>
      <c r="E81" s="107" t="str">
        <f t="shared" si="7"/>
        <v>N/A</v>
      </c>
      <c r="F81" s="107" t="str">
        <f t="shared" si="8"/>
        <v>N/A</v>
      </c>
      <c r="G81" s="106" t="str">
        <f t="shared" si="9"/>
        <v>N/A</v>
      </c>
      <c r="H81" s="108" t="str">
        <f>IF(OR(COUNT(Calculations!BS82:CB82)&lt;3,COUNT(Calculations!CC82:CL82)&lt;3),"N/A",IF(ISERROR(TTEST(Calculations!CC82:CL82,Calculations!BS82:CB82,2,2)),"N/A",TTEST(Calculations!CC82:CL82,Calculations!BS82:CB82,2,2)))</f>
        <v>N/A</v>
      </c>
      <c r="I81" s="106" t="str">
        <f t="shared" si="6"/>
        <v>N/A</v>
      </c>
      <c r="J81" s="109" t="str">
        <f>IF(AND('Test Sample Data'!M81&gt;=35,'Control Sample Data'!M81&gt;=35),"Type 3",IF(AND('Test Sample Data'!M81&gt;=30,'Control Sample Data'!M81&gt;=30,OR(H81&gt;=0.05,I81="N/A")),"Type 2",IF(OR(AND('Test Sample Data'!M81&gt;=30,'Control Sample Data'!M81&lt;=30),AND('Test Sample Data'!M81&lt;=30,'Control Sample Data'!M81&gt;=30)),"Type 1","OKAY")))</f>
        <v>Type 3</v>
      </c>
    </row>
    <row r="82" spans="1:10" ht="15" customHeight="1">
      <c r="A82" s="104" t="str">
        <f>'Gene Table'!C82</f>
        <v>NULL</v>
      </c>
      <c r="B82" s="105" t="s">
        <v>291</v>
      </c>
      <c r="C82" s="106" t="str">
        <f>Calculations!BO83</f>
        <v>N/A</v>
      </c>
      <c r="D82" s="106" t="str">
        <f>Calculations!BP83</f>
        <v>N/A</v>
      </c>
      <c r="E82" s="107" t="str">
        <f t="shared" si="7"/>
        <v>N/A</v>
      </c>
      <c r="F82" s="107" t="str">
        <f t="shared" si="8"/>
        <v>N/A</v>
      </c>
      <c r="G82" s="106" t="str">
        <f t="shared" si="9"/>
        <v>N/A</v>
      </c>
      <c r="H82" s="108" t="str">
        <f>IF(OR(COUNT(Calculations!BS83:CB83)&lt;3,COUNT(Calculations!CC83:CL83)&lt;3),"N/A",IF(ISERROR(TTEST(Calculations!CC83:CL83,Calculations!BS83:CB83,2,2)),"N/A",TTEST(Calculations!CC83:CL83,Calculations!BS83:CB83,2,2)))</f>
        <v>N/A</v>
      </c>
      <c r="I82" s="106" t="str">
        <f t="shared" si="6"/>
        <v>N/A</v>
      </c>
      <c r="J82" s="109" t="str">
        <f>IF(AND('Test Sample Data'!M82&gt;=35,'Control Sample Data'!M82&gt;=35),"Type 3",IF(AND('Test Sample Data'!M82&gt;=30,'Control Sample Data'!M82&gt;=30,OR(H82&gt;=0.05,I82="N/A")),"Type 2",IF(OR(AND('Test Sample Data'!M82&gt;=30,'Control Sample Data'!M82&lt;=30),AND('Test Sample Data'!M82&lt;=30,'Control Sample Data'!M82&gt;=30)),"Type 1","OKAY")))</f>
        <v>Type 3</v>
      </c>
    </row>
    <row r="83" spans="1:10" ht="15" customHeight="1">
      <c r="A83" s="104" t="str">
        <f>'Gene Table'!C83</f>
        <v>NULL</v>
      </c>
      <c r="B83" s="112" t="s">
        <v>292</v>
      </c>
      <c r="C83" s="106" t="str">
        <f>Calculations!BO84</f>
        <v>N/A</v>
      </c>
      <c r="D83" s="106" t="str">
        <f>Calculations!BP84</f>
        <v>N/A</v>
      </c>
      <c r="E83" s="107" t="str">
        <f t="shared" si="7"/>
        <v>N/A</v>
      </c>
      <c r="F83" s="107" t="str">
        <f t="shared" si="8"/>
        <v>N/A</v>
      </c>
      <c r="G83" s="106" t="str">
        <f t="shared" si="9"/>
        <v>N/A</v>
      </c>
      <c r="H83" s="108" t="str">
        <f>IF(OR(COUNT(Calculations!BS84:CB84)&lt;3,COUNT(Calculations!CC84:CL84)&lt;3),"N/A",IF(ISERROR(TTEST(Calculations!CC84:CL84,Calculations!BS84:CB84,2,2)),"N/A",TTEST(Calculations!CC84:CL84,Calculations!BS84:CB84,2,2)))</f>
        <v>N/A</v>
      </c>
      <c r="I83" s="106" t="str">
        <f t="shared" si="6"/>
        <v>N/A</v>
      </c>
      <c r="J83" s="109" t="str">
        <f>IF(AND('Test Sample Data'!M83&gt;=35,'Control Sample Data'!M83&gt;=35),"Type 3",IF(AND('Test Sample Data'!M83&gt;=30,'Control Sample Data'!M83&gt;=30,OR(H83&gt;=0.05,I83="N/A")),"Type 2",IF(OR(AND('Test Sample Data'!M83&gt;=30,'Control Sample Data'!M83&lt;=30),AND('Test Sample Data'!M83&lt;=30,'Control Sample Data'!M83&gt;=30)),"Type 1","OKAY")))</f>
        <v>Type 3</v>
      </c>
    </row>
    <row r="84" spans="1:11" ht="15" customHeight="1">
      <c r="A84" s="104" t="str">
        <f>'Gene Table'!C84</f>
        <v>NULL</v>
      </c>
      <c r="B84" s="105" t="s">
        <v>293</v>
      </c>
      <c r="C84" s="106" t="str">
        <f>Calculations!BO85</f>
        <v>N/A</v>
      </c>
      <c r="D84" s="106" t="str">
        <f>Calculations!BP85</f>
        <v>N/A</v>
      </c>
      <c r="E84" s="107" t="str">
        <f t="shared" si="7"/>
        <v>N/A</v>
      </c>
      <c r="F84" s="107" t="str">
        <f t="shared" si="8"/>
        <v>N/A</v>
      </c>
      <c r="G84" s="106" t="str">
        <f t="shared" si="9"/>
        <v>N/A</v>
      </c>
      <c r="H84" s="108" t="str">
        <f>IF(OR(COUNT(Calculations!BS85:CB85)&lt;3,COUNT(Calculations!CC85:CL85)&lt;3),"N/A",IF(ISERROR(TTEST(Calculations!CC85:CL85,Calculations!BS85:CB85,2,2)),"N/A",TTEST(Calculations!CC85:CL85,Calculations!BS85:CB85,2,2)))</f>
        <v>N/A</v>
      </c>
      <c r="I84" s="106" t="str">
        <f t="shared" si="6"/>
        <v>N/A</v>
      </c>
      <c r="J84" s="109" t="str">
        <f>IF(AND('Test Sample Data'!M84&gt;=35,'Control Sample Data'!M84&gt;=35),"Type 3",IF(AND('Test Sample Data'!M84&gt;=30,'Control Sample Data'!M84&gt;=30,OR(H84&gt;=0.05,I84="N/A")),"Type 2",IF(OR(AND('Test Sample Data'!M84&gt;=30,'Control Sample Data'!M84&lt;=30),AND('Test Sample Data'!M84&lt;=30,'Control Sample Data'!M84&gt;=30)),"Type 1","OKAY")))</f>
        <v>Type 3</v>
      </c>
      <c r="K84" s="91"/>
    </row>
    <row r="85" spans="1:18" ht="15" customHeight="1">
      <c r="A85" s="104" t="str">
        <f>'Gene Table'!C85</f>
        <v>NULL</v>
      </c>
      <c r="B85" s="105" t="s">
        <v>294</v>
      </c>
      <c r="C85" s="106" t="str">
        <f>Calculations!BO86</f>
        <v>N/A</v>
      </c>
      <c r="D85" s="106" t="str">
        <f>Calculations!BP86</f>
        <v>N/A</v>
      </c>
      <c r="E85" s="107" t="str">
        <f t="shared" si="7"/>
        <v>N/A</v>
      </c>
      <c r="F85" s="107" t="str">
        <f t="shared" si="8"/>
        <v>N/A</v>
      </c>
      <c r="G85" s="106" t="str">
        <f t="shared" si="9"/>
        <v>N/A</v>
      </c>
      <c r="H85" s="108" t="str">
        <f>IF(OR(COUNT(Calculations!BS86:CB86)&lt;3,COUNT(Calculations!CC86:CL86)&lt;3),"N/A",IF(ISERROR(TTEST(Calculations!CC86:CL86,Calculations!BS86:CB86,2,2)),"N/A",TTEST(Calculations!CC86:CL86,Calculations!BS86:CB86,2,2)))</f>
        <v>N/A</v>
      </c>
      <c r="I85" s="106" t="str">
        <f t="shared" si="6"/>
        <v>N/A</v>
      </c>
      <c r="J85" s="109" t="str">
        <f>IF(AND('Test Sample Data'!M85&gt;=35,'Control Sample Data'!M85&gt;=35),"Type 3",IF(AND('Test Sample Data'!M85&gt;=30,'Control Sample Data'!M85&gt;=30,OR(H85&gt;=0.05,I85="N/A")),"Type 2",IF(OR(AND('Test Sample Data'!M85&gt;=30,'Control Sample Data'!M85&lt;=30),AND('Test Sample Data'!M85&lt;=30,'Control Sample Data'!M85&gt;=30)),"Type 1","OKAY")))</f>
        <v>Type 3</v>
      </c>
      <c r="K85" s="117"/>
      <c r="L85" s="118"/>
      <c r="M85" s="118"/>
      <c r="N85" s="119"/>
      <c r="O85" s="119"/>
      <c r="P85" s="118"/>
      <c r="Q85" s="120"/>
      <c r="R85" s="118"/>
    </row>
    <row r="86" spans="1:11" ht="15" customHeight="1">
      <c r="A86" s="104" t="str">
        <f>'Gene Table'!C86</f>
        <v>NULL</v>
      </c>
      <c r="B86" s="105" t="s">
        <v>295</v>
      </c>
      <c r="C86" s="113" t="str">
        <f>Calculations!BO87</f>
        <v>N/A</v>
      </c>
      <c r="D86" s="113" t="str">
        <f>Calculations!BP87</f>
        <v>N/A</v>
      </c>
      <c r="E86" s="107" t="str">
        <f t="shared" si="7"/>
        <v>N/A</v>
      </c>
      <c r="F86" s="107" t="str">
        <f t="shared" si="8"/>
        <v>N/A</v>
      </c>
      <c r="G86" s="106" t="str">
        <f t="shared" si="9"/>
        <v>N/A</v>
      </c>
      <c r="H86" s="108" t="str">
        <f>IF(OR(COUNT(Calculations!BS87:CB87)&lt;3,COUNT(Calculations!CC87:CL87)&lt;3),"N/A",IF(ISERROR(TTEST(Calculations!CC87:CL87,Calculations!BS87:CB87,2,2)),"N/A",TTEST(Calculations!CC87:CL87,Calculations!BS87:CB87,2,2)))</f>
        <v>N/A</v>
      </c>
      <c r="I86" s="113" t="str">
        <f t="shared" si="6"/>
        <v>N/A</v>
      </c>
      <c r="J86" s="109" t="str">
        <f>IF(AND('Test Sample Data'!M86&gt;=35,'Control Sample Data'!M86&gt;=35),"Type 3",IF(AND('Test Sample Data'!M86&gt;=30,'Control Sample Data'!M86&gt;=30,OR(H86&gt;=0.05,I86="N/A")),"Type 2",IF(OR(AND('Test Sample Data'!M86&gt;=30,'Control Sample Data'!M86&lt;=30),AND('Test Sample Data'!M86&lt;=30,'Control Sample Data'!M86&gt;=30)),"Type 1","OKAY")))</f>
        <v>Type 3</v>
      </c>
      <c r="K86" s="49"/>
    </row>
    <row r="87" spans="1:10" ht="12.75">
      <c r="A87" s="104" t="str">
        <f>'Gene Table'!C87</f>
        <v>HGDC</v>
      </c>
      <c r="B87" s="105" t="s">
        <v>296</v>
      </c>
      <c r="C87" s="113" t="str">
        <f>Calculations!BO88</f>
        <v>N/A</v>
      </c>
      <c r="D87" s="113" t="str">
        <f>Calculations!BP88</f>
        <v>N/A</v>
      </c>
      <c r="E87" s="107" t="str">
        <f aca="true" t="shared" si="10" ref="E87:E98">IF(ISERROR(2^-C87),"N/A",2^-C87)</f>
        <v>N/A</v>
      </c>
      <c r="F87" s="107" t="str">
        <f aca="true" t="shared" si="11" ref="F87:F98">IF(ISERROR(2^-D87),"N/A",2^-D87)</f>
        <v>N/A</v>
      </c>
      <c r="G87" s="106" t="str">
        <f aca="true" t="shared" si="12" ref="G87:G98">IF(ISERROR(E87/F87),"N/A",E87/F87)</f>
        <v>N/A</v>
      </c>
      <c r="H87" s="108" t="str">
        <f>IF(OR(COUNT(Calculations!BS88:CB88)&lt;3,COUNT(Calculations!CC88:CL88)&lt;3),"N/A",IF(ISERROR(TTEST(Calculations!CC88:CL88,Calculations!BS88:CB88,2,2)),"N/A",TTEST(Calculations!CC88:CL88,Calculations!BS88:CB88,2,2)))</f>
        <v>N/A</v>
      </c>
      <c r="I87" s="113" t="str">
        <f aca="true" t="shared" si="13" ref="I87:I98">IF(G87&gt;1,G87,-1/G87)</f>
        <v>N/A</v>
      </c>
      <c r="J87" s="109" t="str">
        <f>IF(AND('Test Sample Data'!M87&gt;=35,'Control Sample Data'!M87&gt;=35),"Type 3",IF(AND('Test Sample Data'!M87&gt;=30,'Control Sample Data'!M87&gt;=30,OR(H87&gt;=0.05,I87="N/A")),"Type 2",IF(OR(AND('Test Sample Data'!M87&gt;=30,'Control Sample Data'!M87&lt;=30),AND('Test Sample Data'!M87&lt;=30,'Control Sample Data'!M87&gt;=30)),"Type 1","OKAY")))</f>
        <v>Type 3</v>
      </c>
    </row>
    <row r="88" spans="1:10" ht="12.75">
      <c r="A88" s="104" t="str">
        <f>'Gene Table'!C88</f>
        <v>HGDC</v>
      </c>
      <c r="B88" s="105" t="s">
        <v>298</v>
      </c>
      <c r="C88" s="113" t="str">
        <f>Calculations!BO89</f>
        <v>N/A</v>
      </c>
      <c r="D88" s="113" t="str">
        <f>Calculations!BP89</f>
        <v>N/A</v>
      </c>
      <c r="E88" s="107" t="str">
        <f t="shared" si="10"/>
        <v>N/A</v>
      </c>
      <c r="F88" s="107" t="str">
        <f t="shared" si="11"/>
        <v>N/A</v>
      </c>
      <c r="G88" s="106" t="str">
        <f t="shared" si="12"/>
        <v>N/A</v>
      </c>
      <c r="H88" s="108" t="str">
        <f>IF(OR(COUNT(Calculations!BS89:CB89)&lt;3,COUNT(Calculations!CC89:CL89)&lt;3),"N/A",IF(ISERROR(TTEST(Calculations!CC89:CL89,Calculations!BS89:CB89,2,2)),"N/A",TTEST(Calculations!CC89:CL89,Calculations!BS89:CB89,2,2)))</f>
        <v>N/A</v>
      </c>
      <c r="I88" s="113" t="str">
        <f t="shared" si="13"/>
        <v>N/A</v>
      </c>
      <c r="J88" s="109" t="str">
        <f>IF(AND('Test Sample Data'!M88&gt;=35,'Control Sample Data'!M88&gt;=35),"Type 3",IF(AND('Test Sample Data'!M88&gt;=30,'Control Sample Data'!M88&gt;=30,OR(H88&gt;=0.05,I88="N/A")),"Type 2",IF(OR(AND('Test Sample Data'!M88&gt;=30,'Control Sample Data'!M88&lt;=30),AND('Test Sample Data'!M88&lt;=30,'Control Sample Data'!M88&gt;=30)),"Type 1","OKAY")))</f>
        <v>Type 3</v>
      </c>
    </row>
    <row r="89" spans="1:10" ht="12.75">
      <c r="A89" s="104" t="str">
        <f>'Gene Table'!C89</f>
        <v>NM_002046</v>
      </c>
      <c r="B89" s="105" t="s">
        <v>299</v>
      </c>
      <c r="C89" s="113" t="str">
        <f>Calculations!BO90</f>
        <v>N/A</v>
      </c>
      <c r="D89" s="113" t="str">
        <f>Calculations!BP90</f>
        <v>N/A</v>
      </c>
      <c r="E89" s="107" t="str">
        <f t="shared" si="10"/>
        <v>N/A</v>
      </c>
      <c r="F89" s="107" t="str">
        <f t="shared" si="11"/>
        <v>N/A</v>
      </c>
      <c r="G89" s="106" t="str">
        <f t="shared" si="12"/>
        <v>N/A</v>
      </c>
      <c r="H89" s="108" t="str">
        <f>IF(OR(COUNT(Calculations!BS90:CB90)&lt;3,COUNT(Calculations!CC90:CL90)&lt;3),"N/A",IF(ISERROR(TTEST(Calculations!CC90:CL90,Calculations!BS90:CB90,2,2)),"N/A",TTEST(Calculations!CC90:CL90,Calculations!BS90:CB90,2,2)))</f>
        <v>N/A</v>
      </c>
      <c r="I89" s="113" t="str">
        <f t="shared" si="13"/>
        <v>N/A</v>
      </c>
      <c r="J89" s="109" t="str">
        <f>IF(AND('Test Sample Data'!M89&gt;=35,'Control Sample Data'!M89&gt;=35),"Type 3",IF(AND('Test Sample Data'!M89&gt;=30,'Control Sample Data'!M89&gt;=30,OR(H89&gt;=0.05,I89="N/A")),"Type 2",IF(OR(AND('Test Sample Data'!M89&gt;=30,'Control Sample Data'!M89&lt;=30),AND('Test Sample Data'!M89&lt;=30,'Control Sample Data'!M89&gt;=30)),"Type 1","OKAY")))</f>
        <v>Type 3</v>
      </c>
    </row>
    <row r="90" spans="1:10" ht="12.75">
      <c r="A90" s="104" t="str">
        <f>'Gene Table'!C90</f>
        <v>NM_001101</v>
      </c>
      <c r="B90" s="105" t="s">
        <v>303</v>
      </c>
      <c r="C90" s="113" t="str">
        <f>Calculations!BO91</f>
        <v>N/A</v>
      </c>
      <c r="D90" s="113" t="str">
        <f>Calculations!BP91</f>
        <v>N/A</v>
      </c>
      <c r="E90" s="107" t="str">
        <f t="shared" si="10"/>
        <v>N/A</v>
      </c>
      <c r="F90" s="107" t="str">
        <f t="shared" si="11"/>
        <v>N/A</v>
      </c>
      <c r="G90" s="106" t="str">
        <f t="shared" si="12"/>
        <v>N/A</v>
      </c>
      <c r="H90" s="108" t="str">
        <f>IF(OR(COUNT(Calculations!BS91:CB91)&lt;3,COUNT(Calculations!CC91:CL91)&lt;3),"N/A",IF(ISERROR(TTEST(Calculations!CC91:CL91,Calculations!BS91:CB91,2,2)),"N/A",TTEST(Calculations!CC91:CL91,Calculations!BS91:CB91,2,2)))</f>
        <v>N/A</v>
      </c>
      <c r="I90" s="113" t="str">
        <f t="shared" si="13"/>
        <v>N/A</v>
      </c>
      <c r="J90" s="109" t="str">
        <f>IF(AND('Test Sample Data'!M90&gt;=35,'Control Sample Data'!M90&gt;=35),"Type 3",IF(AND('Test Sample Data'!M90&gt;=30,'Control Sample Data'!M90&gt;=30,OR(H90&gt;=0.05,I90="N/A")),"Type 2",IF(OR(AND('Test Sample Data'!M90&gt;=30,'Control Sample Data'!M90&lt;=30),AND('Test Sample Data'!M90&lt;=30,'Control Sample Data'!M90&gt;=30)),"Type 1","OKAY")))</f>
        <v>Type 3</v>
      </c>
    </row>
    <row r="91" spans="1:10" ht="12.75">
      <c r="A91" s="104" t="str">
        <f>'Gene Table'!C91</f>
        <v>NM_004048</v>
      </c>
      <c r="B91" s="105" t="s">
        <v>307</v>
      </c>
      <c r="C91" s="113" t="str">
        <f>Calculations!BO92</f>
        <v>N/A</v>
      </c>
      <c r="D91" s="113" t="str">
        <f>Calculations!BP92</f>
        <v>N/A</v>
      </c>
      <c r="E91" s="107" t="str">
        <f t="shared" si="10"/>
        <v>N/A</v>
      </c>
      <c r="F91" s="107" t="str">
        <f t="shared" si="11"/>
        <v>N/A</v>
      </c>
      <c r="G91" s="106" t="str">
        <f t="shared" si="12"/>
        <v>N/A</v>
      </c>
      <c r="H91" s="108" t="str">
        <f>IF(OR(COUNT(Calculations!BS92:CB92)&lt;3,COUNT(Calculations!CC92:CL92)&lt;3),"N/A",IF(ISERROR(TTEST(Calculations!CC92:CL92,Calculations!BS92:CB92,2,2)),"N/A",TTEST(Calculations!CC92:CL92,Calculations!BS92:CB92,2,2)))</f>
        <v>N/A</v>
      </c>
      <c r="I91" s="113" t="str">
        <f t="shared" si="13"/>
        <v>N/A</v>
      </c>
      <c r="J91" s="109" t="str">
        <f>IF(AND('Test Sample Data'!M91&gt;=35,'Control Sample Data'!M91&gt;=35),"Type 3",IF(AND('Test Sample Data'!M91&gt;=30,'Control Sample Data'!M91&gt;=30,OR(H91&gt;=0.05,I91="N/A")),"Type 2",IF(OR(AND('Test Sample Data'!M91&gt;=30,'Control Sample Data'!M91&lt;=30),AND('Test Sample Data'!M91&lt;=30,'Control Sample Data'!M91&gt;=30)),"Type 1","OKAY")))</f>
        <v>Type 3</v>
      </c>
    </row>
    <row r="92" spans="1:10" ht="12.75">
      <c r="A92" s="104" t="str">
        <f>'Gene Table'!C92</f>
        <v>NM_012423</v>
      </c>
      <c r="B92" s="105" t="s">
        <v>311</v>
      </c>
      <c r="C92" s="113" t="str">
        <f>Calculations!BO93</f>
        <v>N/A</v>
      </c>
      <c r="D92" s="113" t="str">
        <f>Calculations!BP93</f>
        <v>N/A</v>
      </c>
      <c r="E92" s="107" t="str">
        <f t="shared" si="10"/>
        <v>N/A</v>
      </c>
      <c r="F92" s="107" t="str">
        <f t="shared" si="11"/>
        <v>N/A</v>
      </c>
      <c r="G92" s="106" t="str">
        <f t="shared" si="12"/>
        <v>N/A</v>
      </c>
      <c r="H92" s="108" t="str">
        <f>IF(OR(COUNT(Calculations!BS93:CB93)&lt;3,COUNT(Calculations!CC93:CL93)&lt;3),"N/A",IF(ISERROR(TTEST(Calculations!CC93:CL93,Calculations!BS93:CB93,2,2)),"N/A",TTEST(Calculations!CC93:CL93,Calculations!BS93:CB93,2,2)))</f>
        <v>N/A</v>
      </c>
      <c r="I92" s="113" t="str">
        <f t="shared" si="13"/>
        <v>N/A</v>
      </c>
      <c r="J92" s="109" t="str">
        <f>IF(AND('Test Sample Data'!M92&gt;=35,'Control Sample Data'!M92&gt;=35),"Type 3",IF(AND('Test Sample Data'!M92&gt;=30,'Control Sample Data'!M92&gt;=30,OR(H92&gt;=0.05,I92="N/A")),"Type 2",IF(OR(AND('Test Sample Data'!M92&gt;=30,'Control Sample Data'!M92&lt;=30),AND('Test Sample Data'!M92&lt;=30,'Control Sample Data'!M92&gt;=30)),"Type 1","OKAY")))</f>
        <v>Type 3</v>
      </c>
    </row>
    <row r="93" spans="1:10" ht="12.75">
      <c r="A93" s="104" t="str">
        <f>'Gene Table'!C93</f>
        <v>NM_000194</v>
      </c>
      <c r="B93" s="105" t="s">
        <v>315</v>
      </c>
      <c r="C93" s="113" t="str">
        <f>Calculations!BO94</f>
        <v>N/A</v>
      </c>
      <c r="D93" s="113" t="str">
        <f>Calculations!BP94</f>
        <v>N/A</v>
      </c>
      <c r="E93" s="107" t="str">
        <f t="shared" si="10"/>
        <v>N/A</v>
      </c>
      <c r="F93" s="107" t="str">
        <f t="shared" si="11"/>
        <v>N/A</v>
      </c>
      <c r="G93" s="106" t="str">
        <f t="shared" si="12"/>
        <v>N/A</v>
      </c>
      <c r="H93" s="108" t="str">
        <f>IF(OR(COUNT(Calculations!BS94:CB94)&lt;3,COUNT(Calculations!CC94:CL94)&lt;3),"N/A",IF(ISERROR(TTEST(Calculations!CC94:CL94,Calculations!BS94:CB94,2,2)),"N/A",TTEST(Calculations!CC94:CL94,Calculations!BS94:CB94,2,2)))</f>
        <v>N/A</v>
      </c>
      <c r="I93" s="113" t="str">
        <f t="shared" si="13"/>
        <v>N/A</v>
      </c>
      <c r="J93" s="109" t="str">
        <f>IF(AND('Test Sample Data'!M93&gt;=35,'Control Sample Data'!M93&gt;=35),"Type 3",IF(AND('Test Sample Data'!M93&gt;=30,'Control Sample Data'!M93&gt;=30,OR(H93&gt;=0.05,I93="N/A")),"Type 2",IF(OR(AND('Test Sample Data'!M93&gt;=30,'Control Sample Data'!M93&lt;=30),AND('Test Sample Data'!M93&lt;=30,'Control Sample Data'!M93&gt;=30)),"Type 1","OKAY")))</f>
        <v>Type 3</v>
      </c>
    </row>
    <row r="94" spans="1:10" ht="12.75">
      <c r="A94" s="104" t="str">
        <f>'Gene Table'!C94</f>
        <v>NR_003286</v>
      </c>
      <c r="B94" s="105" t="s">
        <v>319</v>
      </c>
      <c r="C94" s="113" t="str">
        <f>Calculations!BO95</f>
        <v>N/A</v>
      </c>
      <c r="D94" s="113" t="str">
        <f>Calculations!BP95</f>
        <v>N/A</v>
      </c>
      <c r="E94" s="107" t="str">
        <f t="shared" si="10"/>
        <v>N/A</v>
      </c>
      <c r="F94" s="107" t="str">
        <f t="shared" si="11"/>
        <v>N/A</v>
      </c>
      <c r="G94" s="106" t="str">
        <f t="shared" si="12"/>
        <v>N/A</v>
      </c>
      <c r="H94" s="108" t="str">
        <f>IF(OR(COUNT(Calculations!BS95:CB95)&lt;3,COUNT(Calculations!CC95:CL95)&lt;3),"N/A",IF(ISERROR(TTEST(Calculations!CC95:CL95,Calculations!BS95:CB95,2,2)),"N/A",TTEST(Calculations!CC95:CL95,Calculations!BS95:CB95,2,2)))</f>
        <v>N/A</v>
      </c>
      <c r="I94" s="113" t="str">
        <f t="shared" si="13"/>
        <v>N/A</v>
      </c>
      <c r="J94" s="109" t="str">
        <f>IF(AND('Test Sample Data'!M94&gt;=35,'Control Sample Data'!M94&gt;=35),"Type 3",IF(AND('Test Sample Data'!M94&gt;=30,'Control Sample Data'!M94&gt;=30,OR(H94&gt;=0.05,I94="N/A")),"Type 2",IF(OR(AND('Test Sample Data'!M94&gt;=30,'Control Sample Data'!M94&lt;=30),AND('Test Sample Data'!M94&lt;=30,'Control Sample Data'!M94&gt;=30)),"Type 1","OKAY")))</f>
        <v>Type 3</v>
      </c>
    </row>
    <row r="95" spans="1:10" ht="12.75">
      <c r="A95" s="104" t="str">
        <f>'Gene Table'!C95</f>
        <v>RT</v>
      </c>
      <c r="B95" s="105" t="s">
        <v>323</v>
      </c>
      <c r="C95" s="113" t="str">
        <f>Calculations!BO96</f>
        <v>N/A</v>
      </c>
      <c r="D95" s="113" t="str">
        <f>Calculations!BP96</f>
        <v>N/A</v>
      </c>
      <c r="E95" s="107" t="str">
        <f t="shared" si="10"/>
        <v>N/A</v>
      </c>
      <c r="F95" s="107" t="str">
        <f t="shared" si="11"/>
        <v>N/A</v>
      </c>
      <c r="G95" s="106" t="str">
        <f t="shared" si="12"/>
        <v>N/A</v>
      </c>
      <c r="H95" s="108" t="str">
        <f>IF(OR(COUNT(Calculations!BS96:CB96)&lt;3,COUNT(Calculations!CC96:CL96)&lt;3),"N/A",IF(ISERROR(TTEST(Calculations!CC96:CL96,Calculations!BS96:CB96,2,2)),"N/A",TTEST(Calculations!CC96:CL96,Calculations!BS96:CB96,2,2)))</f>
        <v>N/A</v>
      </c>
      <c r="I95" s="113" t="str">
        <f t="shared" si="13"/>
        <v>N/A</v>
      </c>
      <c r="J95" s="109" t="str">
        <f>IF(AND('Test Sample Data'!M95&gt;=35,'Control Sample Data'!M95&gt;=35),"Type 3",IF(AND('Test Sample Data'!M95&gt;=30,'Control Sample Data'!M95&gt;=30,OR(H95&gt;=0.05,I95="N/A")),"Type 2",IF(OR(AND('Test Sample Data'!M95&gt;=30,'Control Sample Data'!M95&lt;=30),AND('Test Sample Data'!M95&lt;=30,'Control Sample Data'!M95&gt;=30)),"Type 1","OKAY")))</f>
        <v>Type 3</v>
      </c>
    </row>
    <row r="96" spans="1:10" ht="12.75">
      <c r="A96" s="104" t="str">
        <f>'Gene Table'!C96</f>
        <v>RT</v>
      </c>
      <c r="B96" s="105" t="s">
        <v>325</v>
      </c>
      <c r="C96" s="113" t="str">
        <f>Calculations!BO97</f>
        <v>N/A</v>
      </c>
      <c r="D96" s="113" t="str">
        <f>Calculations!BP97</f>
        <v>N/A</v>
      </c>
      <c r="E96" s="107" t="str">
        <f t="shared" si="10"/>
        <v>N/A</v>
      </c>
      <c r="F96" s="107" t="str">
        <f t="shared" si="11"/>
        <v>N/A</v>
      </c>
      <c r="G96" s="106" t="str">
        <f t="shared" si="12"/>
        <v>N/A</v>
      </c>
      <c r="H96" s="108" t="str">
        <f>IF(OR(COUNT(Calculations!BS97:CB97)&lt;3,COUNT(Calculations!CC97:CL97)&lt;3),"N/A",IF(ISERROR(TTEST(Calculations!CC97:CL97,Calculations!BS97:CB97,2,2)),"N/A",TTEST(Calculations!CC97:CL97,Calculations!BS97:CB97,2,2)))</f>
        <v>N/A</v>
      </c>
      <c r="I96" s="113" t="str">
        <f t="shared" si="13"/>
        <v>N/A</v>
      </c>
      <c r="J96" s="109" t="str">
        <f>IF(AND('Test Sample Data'!M96&gt;=35,'Control Sample Data'!M96&gt;=35),"Type 3",IF(AND('Test Sample Data'!M96&gt;=30,'Control Sample Data'!M96&gt;=30,OR(H96&gt;=0.05,I96="N/A")),"Type 2",IF(OR(AND('Test Sample Data'!M96&gt;=30,'Control Sample Data'!M96&lt;=30),AND('Test Sample Data'!M96&lt;=30,'Control Sample Data'!M96&gt;=30)),"Type 1","OKAY")))</f>
        <v>Type 3</v>
      </c>
    </row>
    <row r="97" spans="1:10" ht="12.75">
      <c r="A97" s="104" t="str">
        <f>'Gene Table'!C97</f>
        <v>PCR</v>
      </c>
      <c r="B97" s="105" t="s">
        <v>326</v>
      </c>
      <c r="C97" s="113" t="str">
        <f>Calculations!BO98</f>
        <v>N/A</v>
      </c>
      <c r="D97" s="113" t="str">
        <f>Calculations!BP98</f>
        <v>N/A</v>
      </c>
      <c r="E97" s="107" t="str">
        <f t="shared" si="10"/>
        <v>N/A</v>
      </c>
      <c r="F97" s="107" t="str">
        <f t="shared" si="11"/>
        <v>N/A</v>
      </c>
      <c r="G97" s="106" t="str">
        <f t="shared" si="12"/>
        <v>N/A</v>
      </c>
      <c r="H97" s="108" t="str">
        <f>IF(OR(COUNT(Calculations!BS98:CB98)&lt;3,COUNT(Calculations!CC98:CL98)&lt;3),"N/A",IF(ISERROR(TTEST(Calculations!CC98:CL98,Calculations!BS98:CB98,2,2)),"N/A",TTEST(Calculations!CC98:CL98,Calculations!BS98:CB98,2,2)))</f>
        <v>N/A</v>
      </c>
      <c r="I97" s="113" t="str">
        <f t="shared" si="13"/>
        <v>N/A</v>
      </c>
      <c r="J97" s="109" t="str">
        <f>IF(AND('Test Sample Data'!M97&gt;=35,'Control Sample Data'!M97&gt;=35),"Type 3",IF(AND('Test Sample Data'!M97&gt;=30,'Control Sample Data'!M97&gt;=30,OR(H97&gt;=0.05,I97="N/A")),"Type 2",IF(OR(AND('Test Sample Data'!M97&gt;=30,'Control Sample Data'!M97&lt;=30),AND('Test Sample Data'!M97&lt;=30,'Control Sample Data'!M97&gt;=30)),"Type 1","OKAY")))</f>
        <v>Type 3</v>
      </c>
    </row>
    <row r="98" spans="1:10" ht="12.75">
      <c r="A98" s="104" t="str">
        <f>'Gene Table'!C98</f>
        <v>PCR</v>
      </c>
      <c r="B98" s="105" t="s">
        <v>328</v>
      </c>
      <c r="C98" s="113" t="str">
        <f>Calculations!BO99</f>
        <v>N/A</v>
      </c>
      <c r="D98" s="113" t="str">
        <f>Calculations!BP99</f>
        <v>N/A</v>
      </c>
      <c r="E98" s="107" t="str">
        <f t="shared" si="10"/>
        <v>N/A</v>
      </c>
      <c r="F98" s="107" t="str">
        <f t="shared" si="11"/>
        <v>N/A</v>
      </c>
      <c r="G98" s="106" t="str">
        <f t="shared" si="12"/>
        <v>N/A</v>
      </c>
      <c r="H98" s="108" t="str">
        <f>IF(OR(COUNT(Calculations!BS99:CB99)&lt;3,COUNT(Calculations!CC99:CL99)&lt;3),"N/A",IF(ISERROR(TTEST(Calculations!CC99:CL99,Calculations!BS99:CB99,2,2)),"N/A",TTEST(Calculations!CC99:CL99,Calculations!BS99:CB99,2,2)))</f>
        <v>N/A</v>
      </c>
      <c r="I98" s="113" t="str">
        <f t="shared" si="13"/>
        <v>N/A</v>
      </c>
      <c r="J98" s="109" t="str">
        <f>IF(AND('Test Sample Data'!M98&gt;=35,'Control Sample Data'!M98&gt;=35),"Type 3",IF(AND('Test Sample Data'!M98&gt;=30,'Control Sample Data'!M98&gt;=30,OR(H98&gt;=0.05,I98="N/A")),"Type 2",IF(OR(AND('Test Sample Data'!M98&gt;=30,'Control Sample Data'!M98&lt;=30),AND('Test Sample Data'!M98&lt;=30,'Control Sample Data'!M98&gt;=30)),"Type 1","OKAY")))</f>
        <v>Type 3</v>
      </c>
    </row>
    <row r="99" ht="12.75">
      <c r="A99" s="114"/>
    </row>
    <row r="100" ht="12.75">
      <c r="A100" s="114"/>
    </row>
    <row r="101" ht="12.75">
      <c r="A101" s="115"/>
    </row>
    <row r="103" spans="7:9" ht="12.75">
      <c r="G103" s="116"/>
      <c r="I103" s="116"/>
    </row>
    <row r="104" spans="7:9" ht="12.75">
      <c r="G104" s="116"/>
      <c r="I104" s="116"/>
    </row>
    <row r="105" spans="7:9" ht="12.75">
      <c r="G105" s="116"/>
      <c r="I105" s="116"/>
    </row>
  </sheetData>
  <mergeCells count="5">
    <mergeCell ref="C1:D1"/>
    <mergeCell ref="E1:F1"/>
    <mergeCell ref="A1:A2"/>
    <mergeCell ref="B1:B2"/>
    <mergeCell ref="J1:J2"/>
  </mergeCells>
  <conditionalFormatting sqref="P85">
    <cfRule type="cellIs" priority="4" dxfId="0" operator="greaterThan" stopIfTrue="1">
      <formula>2</formula>
    </cfRule>
    <cfRule type="cellIs" priority="5" dxfId="1" operator="lessThan" stopIfTrue="1">
      <formula>0.33</formula>
    </cfRule>
  </conditionalFormatting>
  <conditionalFormatting sqref="R85">
    <cfRule type="cellIs" priority="2" dxfId="2" operator="greaterThan" stopIfTrue="1">
      <formula>2</formula>
    </cfRule>
    <cfRule type="cellIs" priority="3" dxfId="3" operator="lessThan" stopIfTrue="1">
      <formula>-2</formula>
    </cfRule>
  </conditionalFormatting>
  <conditionalFormatting sqref="G3:G98">
    <cfRule type="cellIs" priority="6" dxfId="0" operator="greaterThan" stopIfTrue="1">
      <formula>1</formula>
    </cfRule>
    <cfRule type="cellIs" priority="7" dxfId="4" operator="lessThan" stopIfTrue="1">
      <formula>1</formula>
    </cfRule>
  </conditionalFormatting>
  <conditionalFormatting sqref="I3:I98">
    <cfRule type="cellIs" priority="8" dxfId="5" operator="between" stopIfTrue="1">
      <formula>0</formula>
      <formula>-3</formula>
    </cfRule>
    <cfRule type="cellIs" priority="9" dxfId="4" operator="between" stopIfTrue="1">
      <formula>0</formula>
      <formula>3</formula>
    </cfRule>
    <cfRule type="cellIs" priority="10" dxfId="0" operator="greaterThan" stopIfTrue="1">
      <formula>3</formula>
    </cfRule>
  </conditionalFormatting>
  <conditionalFormatting sqref="Q85 H3:H98">
    <cfRule type="cellIs" priority="1"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4" customWidth="1"/>
  </cols>
  <sheetData/>
  <printOptions/>
  <pageMargins left="0.699305555555556" right="0.699305555555556"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K21" sqref="K21"/>
    </sheetView>
  </sheetViews>
  <sheetFormatPr defaultColWidth="9.00390625" defaultRowHeight="12.75"/>
  <cols>
    <col min="1" max="9" width="9.7109375" style="0" customWidth="1"/>
    <col min="18" max="18" width="12.421875" style="0" customWidth="1"/>
  </cols>
  <sheetData>
    <row r="1" spans="1:25" ht="15" customHeight="1">
      <c r="A1" s="84" t="s">
        <v>384</v>
      </c>
      <c r="B1" s="85">
        <v>1</v>
      </c>
      <c r="C1" s="85">
        <v>2</v>
      </c>
      <c r="D1" s="85">
        <v>3</v>
      </c>
      <c r="E1" s="85">
        <v>4</v>
      </c>
      <c r="F1" s="85">
        <v>5</v>
      </c>
      <c r="G1" s="85">
        <v>6</v>
      </c>
      <c r="H1" s="85">
        <v>7</v>
      </c>
      <c r="I1" s="85">
        <v>8</v>
      </c>
      <c r="J1" s="85">
        <v>9</v>
      </c>
      <c r="K1" s="85">
        <v>10</v>
      </c>
      <c r="L1" s="85">
        <v>11</v>
      </c>
      <c r="M1" s="85">
        <v>12</v>
      </c>
      <c r="S1" s="91"/>
      <c r="T1" s="91"/>
      <c r="U1" s="91"/>
      <c r="V1" s="91"/>
      <c r="W1" s="91"/>
      <c r="X1" s="91"/>
      <c r="Y1" s="91"/>
    </row>
    <row r="2" spans="1:25" ht="15" customHeight="1">
      <c r="A2" s="85" t="s">
        <v>385</v>
      </c>
      <c r="B2" s="86" t="str">
        <f ca="1">OFFSET(Results!$G$2,COLUMN()-1,0)</f>
        <v>N/A</v>
      </c>
      <c r="C2" s="86" t="str">
        <f ca="1">OFFSET(Results!$G$2,COLUMN()-1,0)</f>
        <v>N/A</v>
      </c>
      <c r="D2" s="86" t="str">
        <f ca="1">OFFSET(Results!$G$2,COLUMN()-1,0)</f>
        <v>N/A</v>
      </c>
      <c r="E2" s="86" t="str">
        <f ca="1">OFFSET(Results!$G$2,COLUMN()-1,0)</f>
        <v>N/A</v>
      </c>
      <c r="F2" s="86" t="str">
        <f ca="1">OFFSET(Results!$G$2,COLUMN()-1,0)</f>
        <v>N/A</v>
      </c>
      <c r="G2" s="86" t="str">
        <f ca="1">OFFSET(Results!$G$2,COLUMN()-1,0)</f>
        <v>N/A</v>
      </c>
      <c r="H2" s="86" t="str">
        <f ca="1">OFFSET(Results!$G$2,COLUMN()-1,0)</f>
        <v>N/A</v>
      </c>
      <c r="I2" s="86" t="str">
        <f ca="1">OFFSET(Results!$G$2,COLUMN()-1,0)</f>
        <v>N/A</v>
      </c>
      <c r="J2" s="86" t="str">
        <f ca="1">OFFSET(Results!$G$2,COLUMN()-1,0)</f>
        <v>N/A</v>
      </c>
      <c r="K2" s="86" t="str">
        <f ca="1">OFFSET(Results!$G$2,COLUMN()-1,0)</f>
        <v>N/A</v>
      </c>
      <c r="L2" s="86" t="str">
        <f ca="1">OFFSET(Results!$G$2,COLUMN()-1,0)</f>
        <v>N/A</v>
      </c>
      <c r="M2" s="86" t="str">
        <f ca="1">OFFSET(Results!$G$2,COLUMN()-1,0)</f>
        <v>N/A</v>
      </c>
      <c r="S2" s="91"/>
      <c r="T2" s="91"/>
      <c r="U2" s="91"/>
      <c r="V2" s="91"/>
      <c r="W2" s="91"/>
      <c r="X2" s="91"/>
      <c r="Y2" s="91"/>
    </row>
    <row r="3" spans="1:25" ht="15" customHeight="1">
      <c r="A3" s="85" t="s">
        <v>386</v>
      </c>
      <c r="B3" s="86" t="str">
        <f ca="1">OFFSET(Results!$G$15,COLUMN()-2,0)</f>
        <v>N/A</v>
      </c>
      <c r="C3" s="86" t="str">
        <f ca="1">OFFSET(Results!$G$15,COLUMN()-2,0)</f>
        <v>N/A</v>
      </c>
      <c r="D3" s="86" t="str">
        <f ca="1">OFFSET(Results!$G$15,COLUMN()-2,0)</f>
        <v>N/A</v>
      </c>
      <c r="E3" s="86" t="str">
        <f ca="1">OFFSET(Results!$G$15,COLUMN()-2,0)</f>
        <v>N/A</v>
      </c>
      <c r="F3" s="86" t="str">
        <f ca="1">OFFSET(Results!$G$15,COLUMN()-2,0)</f>
        <v>N/A</v>
      </c>
      <c r="G3" s="86" t="str">
        <f ca="1">OFFSET(Results!$G$15,COLUMN()-2,0)</f>
        <v>N/A</v>
      </c>
      <c r="H3" s="86" t="str">
        <f ca="1">OFFSET(Results!$G$15,COLUMN()-2,0)</f>
        <v>N/A</v>
      </c>
      <c r="I3" s="86" t="str">
        <f ca="1">OFFSET(Results!$G$15,COLUMN()-2,0)</f>
        <v>N/A</v>
      </c>
      <c r="J3" s="86" t="str">
        <f ca="1">OFFSET(Results!$G$15,COLUMN()-2,0)</f>
        <v>N/A</v>
      </c>
      <c r="K3" s="86" t="str">
        <f ca="1">OFFSET(Results!$G$15,COLUMN()-2,0)</f>
        <v>N/A</v>
      </c>
      <c r="L3" s="86" t="str">
        <f ca="1">OFFSET(Results!$G$15,COLUMN()-2,0)</f>
        <v>N/A</v>
      </c>
      <c r="M3" s="86" t="str">
        <f ca="1">OFFSET(Results!$G$15,COLUMN()-2,0)</f>
        <v>N/A</v>
      </c>
      <c r="S3" s="91"/>
      <c r="T3" s="91"/>
      <c r="U3" s="91"/>
      <c r="V3" s="91"/>
      <c r="W3" s="91"/>
      <c r="X3" s="91"/>
      <c r="Y3" s="91"/>
    </row>
    <row r="4" spans="1:25" ht="15" customHeight="1">
      <c r="A4" s="85" t="s">
        <v>387</v>
      </c>
      <c r="B4" s="86" t="str">
        <f ca="1">OFFSET(Results!$G$28,COLUMN()-3,0)</f>
        <v>N/A</v>
      </c>
      <c r="C4" s="86" t="str">
        <f ca="1">OFFSET(Results!$G$28,COLUMN()-3,0)</f>
        <v>N/A</v>
      </c>
      <c r="D4" s="86" t="str">
        <f ca="1">OFFSET(Results!$G$28,COLUMN()-3,0)</f>
        <v>N/A</v>
      </c>
      <c r="E4" s="86" t="str">
        <f ca="1">OFFSET(Results!$G$28,COLUMN()-3,0)</f>
        <v>N/A</v>
      </c>
      <c r="F4" s="86" t="str">
        <f ca="1">OFFSET(Results!$G$28,COLUMN()-3,0)</f>
        <v>N/A</v>
      </c>
      <c r="G4" s="86" t="str">
        <f ca="1">OFFSET(Results!$G$28,COLUMN()-3,0)</f>
        <v>N/A</v>
      </c>
      <c r="H4" s="86" t="str">
        <f ca="1">OFFSET(Results!$G$28,COLUMN()-3,0)</f>
        <v>N/A</v>
      </c>
      <c r="I4" s="86" t="str">
        <f ca="1">OFFSET(Results!$G$28,COLUMN()-3,0)</f>
        <v>N/A</v>
      </c>
      <c r="J4" s="86" t="str">
        <f ca="1">OFFSET(Results!$G$28,COLUMN()-3,0)</f>
        <v>N/A</v>
      </c>
      <c r="K4" s="86" t="str">
        <f ca="1">OFFSET(Results!$G$28,COLUMN()-3,0)</f>
        <v>N/A</v>
      </c>
      <c r="L4" s="86" t="str">
        <f ca="1">OFFSET(Results!$G$28,COLUMN()-3,0)</f>
        <v>N/A</v>
      </c>
      <c r="M4" s="86" t="str">
        <f ca="1">OFFSET(Results!$G$28,COLUMN()-3,0)</f>
        <v>N/A</v>
      </c>
      <c r="S4" s="91"/>
      <c r="T4" s="91"/>
      <c r="U4" s="91"/>
      <c r="V4" s="91"/>
      <c r="W4" s="91"/>
      <c r="X4" s="91"/>
      <c r="Y4" s="91"/>
    </row>
    <row r="5" spans="1:25" ht="15" customHeight="1">
      <c r="A5" s="85" t="s">
        <v>388</v>
      </c>
      <c r="B5" s="86" t="str">
        <f ca="1">OFFSET(Results!$G$41,COLUMN()-4,0)</f>
        <v>N/A</v>
      </c>
      <c r="C5" s="86" t="str">
        <f ca="1">OFFSET(Results!$G$41,COLUMN()-4,0)</f>
        <v>N/A</v>
      </c>
      <c r="D5" s="86" t="str">
        <f ca="1">OFFSET(Results!$G$41,COLUMN()-4,0)</f>
        <v>N/A</v>
      </c>
      <c r="E5" s="86" t="str">
        <f ca="1">OFFSET(Results!$G$41,COLUMN()-4,0)</f>
        <v>N/A</v>
      </c>
      <c r="F5" s="86" t="str">
        <f ca="1">OFFSET(Results!$G$41,COLUMN()-4,0)</f>
        <v>N/A</v>
      </c>
      <c r="G5" s="86" t="str">
        <f ca="1">OFFSET(Results!$G$41,COLUMN()-4,0)</f>
        <v>N/A</v>
      </c>
      <c r="H5" s="86" t="str">
        <f ca="1">OFFSET(Results!$G$41,COLUMN()-4,0)</f>
        <v>N/A</v>
      </c>
      <c r="I5" s="86" t="str">
        <f ca="1">OFFSET(Results!$G$41,COLUMN()-4,0)</f>
        <v>N/A</v>
      </c>
      <c r="J5" s="86" t="str">
        <f ca="1">OFFSET(Results!$G$41,COLUMN()-4,0)</f>
        <v>N/A</v>
      </c>
      <c r="K5" s="86" t="str">
        <f ca="1">OFFSET(Results!$G$41,COLUMN()-4,0)</f>
        <v>N/A</v>
      </c>
      <c r="L5" s="86" t="str">
        <f ca="1">OFFSET(Results!$G$41,COLUMN()-4,0)</f>
        <v>N/A</v>
      </c>
      <c r="M5" s="86" t="str">
        <f ca="1">OFFSET(Results!$G$41,COLUMN()-4,0)</f>
        <v>N/A</v>
      </c>
      <c r="S5" s="91"/>
      <c r="T5" s="91"/>
      <c r="U5" s="91"/>
      <c r="V5" s="91"/>
      <c r="W5" s="91"/>
      <c r="X5" s="91"/>
      <c r="Y5" s="91"/>
    </row>
    <row r="6" spans="1:25" ht="15" customHeight="1">
      <c r="A6" s="85" t="s">
        <v>389</v>
      </c>
      <c r="B6" s="86" t="str">
        <f ca="1">OFFSET(Results!$G$54,COLUMN()-5,0)</f>
        <v>N/A</v>
      </c>
      <c r="C6" s="86" t="str">
        <f ca="1">OFFSET(Results!$G$54,COLUMN()-5,0)</f>
        <v>N/A</v>
      </c>
      <c r="D6" s="86" t="str">
        <f ca="1">OFFSET(Results!$G$54,COLUMN()-5,0)</f>
        <v>N/A</v>
      </c>
      <c r="E6" s="86" t="str">
        <f ca="1">OFFSET(Results!$G$54,COLUMN()-5,0)</f>
        <v>N/A</v>
      </c>
      <c r="F6" s="86" t="str">
        <f ca="1">OFFSET(Results!$G$54,COLUMN()-5,0)</f>
        <v>N/A</v>
      </c>
      <c r="G6" s="86" t="str">
        <f ca="1">OFFSET(Results!$G$54,COLUMN()-5,0)</f>
        <v>N/A</v>
      </c>
      <c r="H6" s="86" t="str">
        <f ca="1">OFFSET(Results!$G$54,COLUMN()-5,0)</f>
        <v>N/A</v>
      </c>
      <c r="I6" s="86" t="str">
        <f ca="1">OFFSET(Results!$G$54,COLUMN()-5,0)</f>
        <v>N/A</v>
      </c>
      <c r="J6" s="86" t="str">
        <f ca="1">OFFSET(Results!$G$54,COLUMN()-5,0)</f>
        <v>N/A</v>
      </c>
      <c r="K6" s="86" t="str">
        <f ca="1">OFFSET(Results!$G$54,COLUMN()-5,0)</f>
        <v>N/A</v>
      </c>
      <c r="L6" s="86" t="str">
        <f ca="1">OFFSET(Results!$G$54,COLUMN()-5,0)</f>
        <v>N/A</v>
      </c>
      <c r="M6" s="86" t="str">
        <f ca="1">OFFSET(Results!$G$54,COLUMN()-5,0)</f>
        <v>N/A</v>
      </c>
      <c r="S6" s="91"/>
      <c r="T6" s="91"/>
      <c r="U6" s="91"/>
      <c r="V6" s="91"/>
      <c r="W6" s="91"/>
      <c r="X6" s="91"/>
      <c r="Y6" s="91"/>
    </row>
    <row r="7" spans="1:25" ht="15" customHeight="1">
      <c r="A7" s="85" t="s">
        <v>390</v>
      </c>
      <c r="B7" s="86" t="str">
        <f ca="1">OFFSET(Results!$G$67,COLUMN()-6,0)</f>
        <v>N/A</v>
      </c>
      <c r="C7" s="86" t="str">
        <f ca="1">OFFSET(Results!$G$67,COLUMN()-6,0)</f>
        <v>N/A</v>
      </c>
      <c r="D7" s="86" t="str">
        <f ca="1">OFFSET(Results!$G$67,COLUMN()-6,0)</f>
        <v>N/A</v>
      </c>
      <c r="E7" s="86" t="str">
        <f ca="1">OFFSET(Results!$G$67,COLUMN()-6,0)</f>
        <v>N/A</v>
      </c>
      <c r="F7" s="86" t="str">
        <f ca="1">OFFSET(Results!$G$67,COLUMN()-6,0)</f>
        <v>N/A</v>
      </c>
      <c r="G7" s="86" t="str">
        <f ca="1">OFFSET(Results!$G$67,COLUMN()-6,0)</f>
        <v>N/A</v>
      </c>
      <c r="H7" s="86" t="str">
        <f ca="1">OFFSET(Results!$G$67,COLUMN()-6,0)</f>
        <v>N/A</v>
      </c>
      <c r="I7" s="86" t="str">
        <f ca="1">OFFSET(Results!$G$67,COLUMN()-6,0)</f>
        <v>N/A</v>
      </c>
      <c r="J7" s="86" t="str">
        <f ca="1">OFFSET(Results!$G$67,COLUMN()-6,0)</f>
        <v>N/A</v>
      </c>
      <c r="K7" s="86" t="str">
        <f ca="1">OFFSET(Results!$G$67,COLUMN()-6,0)</f>
        <v>N/A</v>
      </c>
      <c r="L7" s="86" t="str">
        <f ca="1">OFFSET(Results!$G$67,COLUMN()-6,0)</f>
        <v>N/A</v>
      </c>
      <c r="M7" s="86" t="str">
        <f ca="1">OFFSET(Results!$G$67,COLUMN()-6,0)</f>
        <v>N/A</v>
      </c>
      <c r="S7" s="91"/>
      <c r="T7" s="91"/>
      <c r="U7" s="91"/>
      <c r="V7" s="91"/>
      <c r="W7" s="91"/>
      <c r="X7" s="91"/>
      <c r="Y7" s="91"/>
    </row>
    <row r="8" spans="1:25" ht="15" customHeight="1">
      <c r="A8" s="87" t="s">
        <v>391</v>
      </c>
      <c r="B8" s="88" t="str">
        <f ca="1">OFFSET(Results!$G$80,COLUMN()-7,0)</f>
        <v>N/A</v>
      </c>
      <c r="C8" s="88" t="str">
        <f ca="1">OFFSET(Results!$G$80,COLUMN()-7,0)</f>
        <v>N/A</v>
      </c>
      <c r="D8" s="88" t="str">
        <f ca="1">OFFSET(Results!$G$80,COLUMN()-7,0)</f>
        <v>N/A</v>
      </c>
      <c r="E8" s="88" t="str">
        <f ca="1">OFFSET(Results!$G$80,COLUMN()-7,0)</f>
        <v>N/A</v>
      </c>
      <c r="F8" s="88" t="str">
        <f ca="1">OFFSET(Results!$G$80,COLUMN()-7,0)</f>
        <v>N/A</v>
      </c>
      <c r="G8" s="88" t="str">
        <f ca="1">OFFSET(Results!$G$80,COLUMN()-7,0)</f>
        <v>N/A</v>
      </c>
      <c r="H8" s="88" t="str">
        <f ca="1">OFFSET(Results!$G$80,COLUMN()-7,0)</f>
        <v>N/A</v>
      </c>
      <c r="I8" s="88" t="str">
        <f ca="1">OFFSET(Results!$G$80,COLUMN()-7,0)</f>
        <v>N/A</v>
      </c>
      <c r="J8" s="88" t="str">
        <f ca="1">OFFSET(Results!$G$80,COLUMN()-7,0)</f>
        <v>N/A</v>
      </c>
      <c r="K8" s="88" t="str">
        <f ca="1">OFFSET(Results!$G$80,COLUMN()-7,0)</f>
        <v>N/A</v>
      </c>
      <c r="L8" s="88" t="str">
        <f ca="1">OFFSET(Results!$G$80,COLUMN()-7,0)</f>
        <v>N/A</v>
      </c>
      <c r="M8" s="88" t="str">
        <f ca="1">OFFSET(Results!$G$80,COLUMN()-7,0)</f>
        <v>N/A</v>
      </c>
      <c r="S8" s="91"/>
      <c r="T8" s="91"/>
      <c r="U8" s="91"/>
      <c r="V8" s="91"/>
      <c r="W8" s="91"/>
      <c r="X8" s="91"/>
      <c r="Y8" s="91"/>
    </row>
    <row r="9" spans="1:25" ht="15" customHeight="1">
      <c r="A9" s="89"/>
      <c r="B9" s="90"/>
      <c r="C9" s="90"/>
      <c r="D9" s="90"/>
      <c r="E9" s="90"/>
      <c r="F9" s="90"/>
      <c r="G9" s="90"/>
      <c r="H9" s="90"/>
      <c r="I9" s="92"/>
      <c r="J9" s="92"/>
      <c r="K9" s="91"/>
      <c r="L9" s="91"/>
      <c r="M9" s="91"/>
      <c r="N9" s="93"/>
      <c r="S9" s="91"/>
      <c r="T9" s="91"/>
      <c r="U9" s="91"/>
      <c r="V9" s="91"/>
      <c r="W9" s="91"/>
      <c r="X9" s="91"/>
      <c r="Y9" s="91"/>
    </row>
    <row r="10" spans="1:25" ht="15" customHeight="1">
      <c r="A10" s="89"/>
      <c r="B10" s="90"/>
      <c r="C10" s="90"/>
      <c r="D10" s="90"/>
      <c r="E10" s="90"/>
      <c r="F10" s="90"/>
      <c r="G10" s="90"/>
      <c r="H10" s="90"/>
      <c r="I10" s="92"/>
      <c r="J10" s="91"/>
      <c r="K10" s="91"/>
      <c r="L10" s="91"/>
      <c r="M10" s="91"/>
      <c r="N10" s="93"/>
      <c r="S10" s="91"/>
      <c r="T10" s="91"/>
      <c r="U10" s="91"/>
      <c r="V10" s="91"/>
      <c r="W10" s="91"/>
      <c r="X10" s="91"/>
      <c r="Y10" s="91"/>
    </row>
    <row r="11" spans="1:25" ht="15" customHeight="1">
      <c r="A11" s="89"/>
      <c r="B11" s="90"/>
      <c r="C11" s="90"/>
      <c r="D11" s="90"/>
      <c r="E11" s="90"/>
      <c r="F11" s="90"/>
      <c r="G11" s="90"/>
      <c r="H11" s="90"/>
      <c r="I11" s="89"/>
      <c r="J11" s="91"/>
      <c r="K11" s="91"/>
      <c r="L11" s="91"/>
      <c r="M11" s="91"/>
      <c r="N11" s="93"/>
      <c r="S11" s="91"/>
      <c r="T11" s="91"/>
      <c r="U11" s="91"/>
      <c r="V11" s="91"/>
      <c r="W11" s="91"/>
      <c r="X11" s="91"/>
      <c r="Y11" s="91"/>
    </row>
    <row r="12" spans="1:25" ht="15" customHeight="1">
      <c r="A12" s="89"/>
      <c r="B12" s="90"/>
      <c r="C12" s="90"/>
      <c r="D12" s="90"/>
      <c r="E12" s="90"/>
      <c r="F12" s="90"/>
      <c r="G12" s="90"/>
      <c r="H12" s="90"/>
      <c r="I12" s="92"/>
      <c r="J12" s="91"/>
      <c r="K12" s="91"/>
      <c r="L12" s="91"/>
      <c r="M12" s="91"/>
      <c r="N12" s="93"/>
      <c r="S12" s="91"/>
      <c r="T12" s="91"/>
      <c r="U12" s="91"/>
      <c r="V12" s="91"/>
      <c r="W12" s="91"/>
      <c r="X12" s="91"/>
      <c r="Y12" s="91"/>
    </row>
    <row r="13" spans="1:25" ht="15" customHeight="1">
      <c r="A13" s="89"/>
      <c r="B13" s="90"/>
      <c r="C13" s="90"/>
      <c r="D13" s="90"/>
      <c r="E13" s="90"/>
      <c r="F13" s="90"/>
      <c r="G13" s="90"/>
      <c r="H13" s="90"/>
      <c r="I13" s="92"/>
      <c r="J13" s="91"/>
      <c r="K13" s="91"/>
      <c r="L13" s="91"/>
      <c r="M13" s="91"/>
      <c r="N13" s="93"/>
      <c r="S13" s="91"/>
      <c r="T13" s="91"/>
      <c r="U13" s="91"/>
      <c r="V13" s="91"/>
      <c r="W13" s="91"/>
      <c r="X13" s="91"/>
      <c r="Y13" s="91"/>
    </row>
    <row r="14" spans="1:25" ht="12.75">
      <c r="A14" s="91"/>
      <c r="B14" s="91"/>
      <c r="C14" s="91"/>
      <c r="D14" s="91"/>
      <c r="E14" s="91"/>
      <c r="F14" s="91"/>
      <c r="G14" s="91"/>
      <c r="H14" s="91"/>
      <c r="I14" s="92"/>
      <c r="J14" s="93"/>
      <c r="K14" s="93"/>
      <c r="L14" s="93"/>
      <c r="M14" s="93"/>
      <c r="N14" s="93"/>
      <c r="R14" s="91"/>
      <c r="S14" s="91"/>
      <c r="T14" s="91"/>
      <c r="U14" s="91"/>
      <c r="V14" s="91"/>
      <c r="W14" s="91"/>
      <c r="X14" s="91"/>
      <c r="Y14" s="91"/>
    </row>
    <row r="15" spans="1:25" ht="12.75">
      <c r="A15" s="91"/>
      <c r="B15" s="91"/>
      <c r="C15" s="91"/>
      <c r="D15" s="91"/>
      <c r="E15" s="91"/>
      <c r="F15" s="91"/>
      <c r="G15" s="91"/>
      <c r="H15" s="91"/>
      <c r="I15" s="92"/>
      <c r="R15" s="91"/>
      <c r="S15" s="91"/>
      <c r="T15" s="91"/>
      <c r="U15" s="91"/>
      <c r="V15" s="91"/>
      <c r="W15" s="91"/>
      <c r="X15" s="91"/>
      <c r="Y15" s="91"/>
    </row>
    <row r="16" spans="9:25" ht="12.75">
      <c r="I16" s="92"/>
      <c r="R16" s="91"/>
      <c r="S16" s="91"/>
      <c r="T16" s="91"/>
      <c r="U16" s="91"/>
      <c r="V16" s="91"/>
      <c r="W16" s="91"/>
      <c r="X16" s="91"/>
      <c r="Y16" s="91"/>
    </row>
    <row r="17" spans="9:25" ht="12.75">
      <c r="I17" s="92"/>
      <c r="R17" s="91"/>
      <c r="S17" s="91"/>
      <c r="T17" s="91"/>
      <c r="U17" s="91"/>
      <c r="V17" s="91"/>
      <c r="W17" s="91"/>
      <c r="X17" s="91"/>
      <c r="Y17" s="91"/>
    </row>
    <row r="18" spans="9:25" ht="12.75">
      <c r="I18" s="92"/>
      <c r="R18" s="91"/>
      <c r="S18" s="91"/>
      <c r="T18" s="91"/>
      <c r="U18" s="91"/>
      <c r="V18" s="91"/>
      <c r="W18" s="91"/>
      <c r="X18" s="91"/>
      <c r="Y18" s="91"/>
    </row>
    <row r="19" spans="9:25" ht="12.75">
      <c r="I19" s="92"/>
      <c r="R19" s="91"/>
      <c r="S19" s="91"/>
      <c r="T19" s="91"/>
      <c r="U19" s="91"/>
      <c r="V19" s="91"/>
      <c r="W19" s="91"/>
      <c r="X19" s="91"/>
      <c r="Y19" s="91"/>
    </row>
    <row r="20" spans="9:25" ht="12.75">
      <c r="I20" s="92"/>
      <c r="R20" s="91"/>
      <c r="S20" s="91"/>
      <c r="T20" s="91"/>
      <c r="U20" s="91"/>
      <c r="V20" s="91"/>
      <c r="W20" s="91"/>
      <c r="X20" s="91"/>
      <c r="Y20" s="91"/>
    </row>
    <row r="21" spans="9:25" ht="12.75">
      <c r="I21" s="92"/>
      <c r="R21" s="91"/>
      <c r="S21" s="91"/>
      <c r="T21" s="91"/>
      <c r="U21" s="91"/>
      <c r="V21" s="91"/>
      <c r="W21" s="91"/>
      <c r="X21" s="91"/>
      <c r="Y21" s="91"/>
    </row>
    <row r="22" spans="9:25" ht="12.75">
      <c r="I22" s="92"/>
      <c r="R22" s="91"/>
      <c r="S22" s="91"/>
      <c r="T22" s="91"/>
      <c r="U22" s="91"/>
      <c r="V22" s="91"/>
      <c r="W22" s="91"/>
      <c r="X22" s="91"/>
      <c r="Y22" s="91"/>
    </row>
    <row r="23" spans="9:25" ht="12.75">
      <c r="I23" s="92"/>
      <c r="R23" s="91"/>
      <c r="S23" s="91"/>
      <c r="T23" s="91"/>
      <c r="U23" s="91"/>
      <c r="V23" s="91"/>
      <c r="W23" s="91"/>
      <c r="X23" s="91"/>
      <c r="Y23" s="91"/>
    </row>
    <row r="24" spans="9:25" ht="12.75">
      <c r="I24" s="91"/>
      <c r="J24" s="91"/>
      <c r="K24" s="91"/>
      <c r="L24" s="91"/>
      <c r="M24" s="91"/>
      <c r="N24" s="91"/>
      <c r="O24" s="91"/>
      <c r="P24" s="91"/>
      <c r="Q24" s="91"/>
      <c r="R24" s="91"/>
      <c r="S24" s="91"/>
      <c r="T24" s="91"/>
      <c r="U24" s="91"/>
      <c r="V24" s="91"/>
      <c r="W24" s="91"/>
      <c r="X24" s="91"/>
      <c r="Y24" s="91"/>
    </row>
    <row r="25" spans="9:25" ht="12.75">
      <c r="I25" s="91"/>
      <c r="J25" s="91"/>
      <c r="K25" s="91"/>
      <c r="L25" s="91"/>
      <c r="M25" s="91"/>
      <c r="N25" s="91"/>
      <c r="O25" s="91"/>
      <c r="P25" s="91"/>
      <c r="Q25" s="91"/>
      <c r="R25" s="91"/>
      <c r="S25" s="91"/>
      <c r="T25" s="91"/>
      <c r="U25" s="91"/>
      <c r="V25" s="91"/>
      <c r="W25" s="91"/>
      <c r="X25" s="91"/>
      <c r="Y25" s="91"/>
    </row>
  </sheetData>
  <conditionalFormatting sqref="B2:M13">
    <cfRule type="cellIs" priority="1" dxfId="6" operator="between" stopIfTrue="1">
      <formula>5</formula>
      <formula>10</formula>
    </cfRule>
    <cfRule type="cellIs" priority="2" dxfId="7" operator="between" stopIfTrue="1">
      <formula>2</formula>
      <formula>5</formula>
    </cfRule>
    <cfRule type="cellIs" priority="3" dxfId="8"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